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1176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externalReferences>
    <externalReference r:id="rId11"/>
  </externalReferences>
  <definedNames>
    <definedName name="_xlnm._FilterDatabase" localSheetId="7" hidden="1">'10 класс'!$A$10:$R$10</definedName>
    <definedName name="_xlnm._FilterDatabase" localSheetId="8" hidden="1">'11 класс'!$A$10:$R$10</definedName>
    <definedName name="_xlnm._FilterDatabase" localSheetId="1" hidden="1">'4 класс'!$A$10:$R$10</definedName>
    <definedName name="_xlnm._FilterDatabase" localSheetId="2" hidden="1">'5 класс'!$A$10:$R$10</definedName>
    <definedName name="_xlnm._FilterDatabase" localSheetId="3" hidden="1">'6 класс'!$A$10:$R$10</definedName>
    <definedName name="_xlnm._FilterDatabase" localSheetId="4" hidden="1">'7 класс'!$A$10:$R$10</definedName>
    <definedName name="_xlnm._FilterDatabase" localSheetId="5" hidden="1">'8 класс'!$A$10:$R$10</definedName>
    <definedName name="_xlnm._FilterDatabase" localSheetId="6" hidden="1">'9 класс'!$A$10:$R$10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8" i="15" l="1"/>
  <c r="N24" i="15"/>
  <c r="N14" i="15"/>
  <c r="N19" i="15"/>
  <c r="N23" i="15"/>
  <c r="N31" i="15"/>
  <c r="N12" i="15"/>
  <c r="N21" i="15"/>
  <c r="N13" i="15"/>
  <c r="N30" i="15"/>
  <c r="N17" i="15"/>
  <c r="N11" i="15"/>
  <c r="N15" i="15"/>
  <c r="N22" i="15"/>
  <c r="N20" i="15"/>
  <c r="N36" i="14"/>
  <c r="N42" i="14"/>
  <c r="N30" i="14"/>
  <c r="N24" i="14"/>
  <c r="N23" i="14"/>
  <c r="N21" i="14"/>
  <c r="N16" i="14"/>
  <c r="N31" i="14"/>
  <c r="N44" i="14"/>
  <c r="N22" i="14"/>
  <c r="N40" i="14"/>
  <c r="N35" i="14"/>
  <c r="N28" i="14"/>
  <c r="N13" i="13"/>
  <c r="N12" i="13"/>
  <c r="N18" i="13"/>
  <c r="N11" i="13"/>
  <c r="N15" i="13"/>
  <c r="N16" i="13"/>
  <c r="N14" i="13"/>
  <c r="N17" i="13"/>
  <c r="N12" i="12"/>
  <c r="N19" i="12"/>
  <c r="N18" i="12"/>
  <c r="N11" i="12"/>
  <c r="N17" i="12"/>
  <c r="N14" i="12"/>
  <c r="N15" i="12"/>
  <c r="N13" i="12"/>
  <c r="N16" i="12"/>
  <c r="L21" i="17" l="1"/>
  <c r="L22" i="17"/>
  <c r="L24" i="17"/>
  <c r="L17" i="17"/>
  <c r="L16" i="17"/>
  <c r="L12" i="17"/>
  <c r="L13" i="17"/>
  <c r="L14" i="17"/>
  <c r="L19" i="17"/>
  <c r="L11" i="17"/>
  <c r="L18" i="17"/>
  <c r="L20" i="17"/>
  <c r="L15" i="17"/>
  <c r="L23" i="17"/>
  <c r="L11" i="16"/>
  <c r="L12" i="16"/>
  <c r="L13" i="16"/>
  <c r="L28" i="15"/>
  <c r="L25" i="15"/>
  <c r="L26" i="15"/>
  <c r="L29" i="15"/>
  <c r="L16" i="15"/>
  <c r="L27" i="15"/>
  <c r="L41" i="14"/>
  <c r="L32" i="14"/>
  <c r="L37" i="14"/>
  <c r="L38" i="14"/>
  <c r="L43" i="14"/>
  <c r="L26" i="14"/>
  <c r="L18" i="14"/>
  <c r="L19" i="14"/>
  <c r="L27" i="14"/>
  <c r="L29" i="14"/>
  <c r="L39" i="14"/>
  <c r="L33" i="14"/>
  <c r="L20" i="14"/>
  <c r="L12" i="14"/>
  <c r="L15" i="14"/>
  <c r="L14" i="14"/>
  <c r="L17" i="14"/>
  <c r="L34" i="14"/>
  <c r="L13" i="14"/>
  <c r="L11" i="14"/>
  <c r="L25" i="14"/>
  <c r="H9" i="18" l="1"/>
  <c r="P60" i="18"/>
  <c r="P60" i="5"/>
  <c r="P60" i="12"/>
  <c r="P60" i="13"/>
  <c r="P58" i="14"/>
  <c r="P55" i="15"/>
  <c r="P60" i="17"/>
  <c r="P60" i="16"/>
  <c r="P20" i="18"/>
  <c r="P21" i="18"/>
  <c r="P22" i="18"/>
  <c r="P23" i="18"/>
  <c r="P24" i="18"/>
  <c r="P25" i="18"/>
  <c r="P26" i="18"/>
  <c r="P27" i="18"/>
  <c r="P28" i="18"/>
  <c r="P29" i="18"/>
  <c r="P30" i="18"/>
  <c r="P31" i="18"/>
  <c r="P32" i="18"/>
  <c r="P33" i="18"/>
  <c r="P34" i="18"/>
  <c r="P35" i="18"/>
  <c r="P36" i="18"/>
  <c r="P37" i="18"/>
  <c r="P38" i="18"/>
  <c r="P39" i="18"/>
  <c r="P40" i="18"/>
  <c r="P41" i="18"/>
  <c r="P42" i="18"/>
  <c r="P43" i="18"/>
  <c r="P44" i="18"/>
  <c r="P45" i="18"/>
  <c r="P46" i="18"/>
  <c r="P47" i="18"/>
  <c r="P48" i="18"/>
  <c r="P49" i="18"/>
  <c r="P50" i="18"/>
  <c r="P51" i="18"/>
  <c r="P52" i="18"/>
  <c r="P53" i="18"/>
  <c r="P54" i="18"/>
  <c r="P55" i="18"/>
  <c r="P56" i="18"/>
  <c r="P57" i="18"/>
  <c r="P58" i="18"/>
  <c r="P59" i="18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59" i="13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32" i="15"/>
  <c r="P33" i="15"/>
  <c r="P34" i="15"/>
  <c r="P35" i="15"/>
  <c r="P36" i="15"/>
  <c r="P37" i="15"/>
  <c r="P38" i="15"/>
  <c r="P39" i="15"/>
  <c r="P40" i="15"/>
  <c r="P41" i="15"/>
  <c r="P42" i="15"/>
  <c r="P43" i="15"/>
  <c r="P44" i="15"/>
  <c r="P45" i="15"/>
  <c r="P46" i="15"/>
  <c r="P47" i="15"/>
  <c r="P48" i="15"/>
  <c r="P49" i="15"/>
  <c r="P50" i="15"/>
  <c r="P51" i="15"/>
  <c r="P52" i="15"/>
  <c r="P53" i="15"/>
  <c r="P54" i="15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20" i="16"/>
  <c r="P21" i="16"/>
  <c r="P22" i="16"/>
  <c r="P23" i="16"/>
  <c r="P24" i="16"/>
  <c r="P25" i="16"/>
  <c r="P26" i="16"/>
  <c r="P27" i="16"/>
  <c r="P28" i="16"/>
  <c r="P29" i="16"/>
  <c r="P30" i="16"/>
  <c r="P31" i="16"/>
  <c r="P32" i="16"/>
  <c r="P33" i="16"/>
  <c r="P34" i="16"/>
  <c r="P35" i="16"/>
  <c r="P36" i="16"/>
  <c r="P37" i="16"/>
  <c r="P38" i="16"/>
  <c r="P39" i="16"/>
  <c r="P40" i="16"/>
  <c r="P41" i="16"/>
  <c r="P42" i="16"/>
  <c r="P43" i="16"/>
  <c r="P44" i="16"/>
  <c r="P45" i="16"/>
  <c r="P46" i="16"/>
  <c r="P47" i="16"/>
  <c r="P48" i="16"/>
  <c r="P49" i="16"/>
  <c r="P50" i="16"/>
  <c r="P51" i="16"/>
  <c r="P52" i="16"/>
  <c r="P53" i="16"/>
  <c r="P54" i="16"/>
  <c r="P55" i="16"/>
  <c r="P56" i="16"/>
  <c r="P57" i="16"/>
  <c r="P58" i="16"/>
  <c r="P59" i="16"/>
  <c r="H9" i="5"/>
  <c r="H9" i="12"/>
  <c r="H9" i="13"/>
  <c r="H9" i="14"/>
  <c r="H9" i="15"/>
  <c r="H9" i="16"/>
  <c r="H9" i="17"/>
  <c r="O60" i="18" l="1"/>
  <c r="N60" i="18"/>
  <c r="O59" i="18"/>
  <c r="N59" i="18"/>
  <c r="O58" i="18"/>
  <c r="N58" i="18"/>
  <c r="O57" i="18"/>
  <c r="N57" i="18"/>
  <c r="O56" i="18"/>
  <c r="N56" i="18"/>
  <c r="O55" i="18"/>
  <c r="N55" i="18"/>
  <c r="O54" i="18"/>
  <c r="N54" i="18"/>
  <c r="O53" i="18"/>
  <c r="N53" i="18"/>
  <c r="O52" i="18"/>
  <c r="N52" i="18"/>
  <c r="O51" i="18"/>
  <c r="N51" i="18"/>
  <c r="O50" i="18"/>
  <c r="N50" i="18"/>
  <c r="O49" i="18"/>
  <c r="N49" i="18"/>
  <c r="O48" i="18"/>
  <c r="N48" i="18"/>
  <c r="O47" i="18"/>
  <c r="N47" i="18"/>
  <c r="O46" i="18"/>
  <c r="N46" i="18"/>
  <c r="O45" i="18"/>
  <c r="N45" i="18"/>
  <c r="O44" i="18"/>
  <c r="N44" i="18"/>
  <c r="O43" i="18"/>
  <c r="N43" i="18"/>
  <c r="O42" i="18"/>
  <c r="N42" i="18"/>
  <c r="O41" i="18"/>
  <c r="N41" i="18"/>
  <c r="O40" i="18"/>
  <c r="N40" i="18"/>
  <c r="O39" i="18"/>
  <c r="N39" i="18"/>
  <c r="O38" i="18"/>
  <c r="N38" i="18"/>
  <c r="O37" i="18"/>
  <c r="N37" i="18"/>
  <c r="O36" i="18"/>
  <c r="N36" i="18"/>
  <c r="O35" i="18"/>
  <c r="N35" i="18"/>
  <c r="O34" i="18"/>
  <c r="N34" i="18"/>
  <c r="O33" i="18"/>
  <c r="N33" i="18"/>
  <c r="O32" i="18"/>
  <c r="N32" i="18"/>
  <c r="O31" i="18"/>
  <c r="N31" i="18"/>
  <c r="O30" i="18"/>
  <c r="N30" i="18"/>
  <c r="O29" i="18"/>
  <c r="N29" i="18"/>
  <c r="O28" i="18"/>
  <c r="N28" i="18"/>
  <c r="O27" i="18"/>
  <c r="N27" i="18"/>
  <c r="O26" i="18"/>
  <c r="N26" i="18"/>
  <c r="O25" i="18"/>
  <c r="N25" i="18"/>
  <c r="O24" i="18"/>
  <c r="N24" i="18"/>
  <c r="O23" i="18"/>
  <c r="N23" i="18"/>
  <c r="O22" i="18"/>
  <c r="N22" i="18"/>
  <c r="O21" i="18"/>
  <c r="N21" i="18"/>
  <c r="O20" i="18"/>
  <c r="N20" i="18"/>
  <c r="O19" i="18"/>
  <c r="N19" i="18"/>
  <c r="O18" i="18"/>
  <c r="N18" i="18"/>
  <c r="N17" i="18"/>
  <c r="N16" i="18"/>
  <c r="N15" i="18"/>
  <c r="N14" i="18"/>
  <c r="N13" i="18"/>
  <c r="N12" i="18"/>
  <c r="N11" i="18"/>
  <c r="K9" i="18"/>
  <c r="P19" i="18" s="1"/>
  <c r="R2" i="18"/>
  <c r="P17" i="18" l="1"/>
  <c r="P18" i="18"/>
  <c r="O17" i="18"/>
  <c r="O15" i="18"/>
  <c r="P16" i="18"/>
  <c r="O16" i="18"/>
  <c r="O14" i="18"/>
  <c r="P15" i="18"/>
  <c r="O11" i="18"/>
  <c r="P14" i="18"/>
  <c r="O13" i="18"/>
  <c r="P12" i="18"/>
  <c r="P13" i="18"/>
  <c r="O12" i="18"/>
  <c r="L9" i="18"/>
  <c r="P11" i="18" s="1"/>
  <c r="R2" i="17"/>
  <c r="R6" i="18" l="1"/>
  <c r="R4" i="18"/>
  <c r="R5" i="18"/>
  <c r="O60" i="17"/>
  <c r="N60" i="17"/>
  <c r="O59" i="17"/>
  <c r="N59" i="17"/>
  <c r="O58" i="17"/>
  <c r="N58" i="17"/>
  <c r="O57" i="17"/>
  <c r="N57" i="17"/>
  <c r="O56" i="17"/>
  <c r="N56" i="17"/>
  <c r="O55" i="17"/>
  <c r="N55" i="17"/>
  <c r="O54" i="17"/>
  <c r="N54" i="17"/>
  <c r="O53" i="17"/>
  <c r="N53" i="17"/>
  <c r="O52" i="17"/>
  <c r="N52" i="17"/>
  <c r="O51" i="17"/>
  <c r="N51" i="17"/>
  <c r="O50" i="17"/>
  <c r="N50" i="17"/>
  <c r="O49" i="17"/>
  <c r="N49" i="17"/>
  <c r="O48" i="17"/>
  <c r="N48" i="17"/>
  <c r="O47" i="17"/>
  <c r="N47" i="17"/>
  <c r="O46" i="17"/>
  <c r="N46" i="17"/>
  <c r="O45" i="17"/>
  <c r="N45" i="17"/>
  <c r="O44" i="17"/>
  <c r="N44" i="17"/>
  <c r="O43" i="17"/>
  <c r="N43" i="17"/>
  <c r="O42" i="17"/>
  <c r="N42" i="17"/>
  <c r="O41" i="17"/>
  <c r="N41" i="17"/>
  <c r="O40" i="17"/>
  <c r="N40" i="17"/>
  <c r="O39" i="17"/>
  <c r="N39" i="17"/>
  <c r="O38" i="17"/>
  <c r="N38" i="17"/>
  <c r="O37" i="17"/>
  <c r="N37" i="17"/>
  <c r="O36" i="17"/>
  <c r="N36" i="17"/>
  <c r="O35" i="17"/>
  <c r="N35" i="17"/>
  <c r="O34" i="17"/>
  <c r="N34" i="17"/>
  <c r="O33" i="17"/>
  <c r="N33" i="17"/>
  <c r="O32" i="17"/>
  <c r="N32" i="17"/>
  <c r="O31" i="17"/>
  <c r="N31" i="17"/>
  <c r="O30" i="17"/>
  <c r="N30" i="17"/>
  <c r="O29" i="17"/>
  <c r="N29" i="17"/>
  <c r="O28" i="17"/>
  <c r="N28" i="17"/>
  <c r="O27" i="17"/>
  <c r="N27" i="17"/>
  <c r="O26" i="17"/>
  <c r="N26" i="17"/>
  <c r="O25" i="17"/>
  <c r="N25" i="17"/>
  <c r="N23" i="17"/>
  <c r="N15" i="17"/>
  <c r="N20" i="17"/>
  <c r="N18" i="17"/>
  <c r="N11" i="17"/>
  <c r="N19" i="17"/>
  <c r="N14" i="17"/>
  <c r="N13" i="17"/>
  <c r="N12" i="17"/>
  <c r="N16" i="17"/>
  <c r="N17" i="17"/>
  <c r="N24" i="17"/>
  <c r="N22" i="17"/>
  <c r="N21" i="17"/>
  <c r="K9" i="17"/>
  <c r="O20" i="17" s="1"/>
  <c r="O60" i="16"/>
  <c r="N60" i="16"/>
  <c r="O59" i="16"/>
  <c r="N59" i="16"/>
  <c r="O58" i="16"/>
  <c r="N58" i="16"/>
  <c r="O57" i="16"/>
  <c r="N57" i="16"/>
  <c r="O56" i="16"/>
  <c r="N56" i="16"/>
  <c r="O55" i="16"/>
  <c r="N55" i="16"/>
  <c r="O54" i="16"/>
  <c r="N54" i="16"/>
  <c r="O53" i="16"/>
  <c r="N53" i="16"/>
  <c r="O52" i="16"/>
  <c r="N52" i="16"/>
  <c r="O51" i="16"/>
  <c r="N51" i="16"/>
  <c r="O50" i="16"/>
  <c r="N50" i="16"/>
  <c r="O49" i="16"/>
  <c r="N49" i="16"/>
  <c r="O48" i="16"/>
  <c r="N48" i="16"/>
  <c r="O47" i="16"/>
  <c r="N47" i="16"/>
  <c r="O46" i="16"/>
  <c r="N46" i="16"/>
  <c r="O45" i="16"/>
  <c r="N45" i="16"/>
  <c r="O44" i="16"/>
  <c r="N44" i="16"/>
  <c r="O43" i="16"/>
  <c r="N43" i="16"/>
  <c r="O42" i="16"/>
  <c r="N42" i="16"/>
  <c r="O41" i="16"/>
  <c r="N41" i="16"/>
  <c r="O40" i="16"/>
  <c r="N40" i="16"/>
  <c r="O39" i="16"/>
  <c r="N39" i="16"/>
  <c r="O38" i="16"/>
  <c r="N38" i="16"/>
  <c r="O37" i="16"/>
  <c r="N37" i="16"/>
  <c r="O36" i="16"/>
  <c r="N36" i="16"/>
  <c r="O35" i="16"/>
  <c r="N35" i="16"/>
  <c r="O34" i="16"/>
  <c r="N34" i="16"/>
  <c r="O33" i="16"/>
  <c r="N33" i="16"/>
  <c r="O32" i="16"/>
  <c r="N32" i="16"/>
  <c r="O31" i="16"/>
  <c r="N31" i="16"/>
  <c r="O30" i="16"/>
  <c r="N30" i="16"/>
  <c r="O29" i="16"/>
  <c r="N29" i="16"/>
  <c r="O28" i="16"/>
  <c r="N28" i="16"/>
  <c r="O27" i="16"/>
  <c r="N27" i="16"/>
  <c r="O26" i="16"/>
  <c r="N26" i="16"/>
  <c r="O25" i="16"/>
  <c r="N25" i="16"/>
  <c r="O24" i="16"/>
  <c r="N24" i="16"/>
  <c r="O23" i="16"/>
  <c r="N23" i="16"/>
  <c r="O22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K9" i="16"/>
  <c r="R2" i="16"/>
  <c r="O55" i="15"/>
  <c r="N55" i="15"/>
  <c r="O54" i="15"/>
  <c r="N54" i="15"/>
  <c r="O53" i="15"/>
  <c r="N53" i="15"/>
  <c r="O52" i="15"/>
  <c r="N52" i="15"/>
  <c r="O51" i="15"/>
  <c r="N51" i="15"/>
  <c r="O50" i="15"/>
  <c r="N50" i="15"/>
  <c r="O49" i="15"/>
  <c r="N49" i="15"/>
  <c r="O48" i="15"/>
  <c r="N48" i="15"/>
  <c r="O47" i="15"/>
  <c r="N47" i="15"/>
  <c r="O46" i="15"/>
  <c r="N46" i="15"/>
  <c r="O45" i="15"/>
  <c r="N45" i="15"/>
  <c r="O44" i="15"/>
  <c r="N44" i="15"/>
  <c r="O43" i="15"/>
  <c r="N43" i="15"/>
  <c r="O42" i="15"/>
  <c r="N42" i="15"/>
  <c r="O41" i="15"/>
  <c r="N41" i="15"/>
  <c r="O40" i="15"/>
  <c r="N40" i="15"/>
  <c r="O39" i="15"/>
  <c r="N39" i="15"/>
  <c r="O38" i="15"/>
  <c r="N38" i="15"/>
  <c r="O37" i="15"/>
  <c r="N37" i="15"/>
  <c r="O36" i="15"/>
  <c r="N36" i="15"/>
  <c r="O35" i="15"/>
  <c r="N35" i="15"/>
  <c r="O34" i="15"/>
  <c r="N34" i="15"/>
  <c r="O33" i="15"/>
  <c r="N33" i="15"/>
  <c r="O32" i="15"/>
  <c r="N32" i="15"/>
  <c r="N27" i="15"/>
  <c r="N16" i="15"/>
  <c r="N29" i="15"/>
  <c r="N26" i="15"/>
  <c r="N25" i="15"/>
  <c r="N28" i="15"/>
  <c r="K9" i="15"/>
  <c r="R2" i="15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N25" i="14"/>
  <c r="N11" i="14"/>
  <c r="N13" i="14"/>
  <c r="N34" i="14"/>
  <c r="N17" i="14"/>
  <c r="N14" i="14"/>
  <c r="N15" i="14"/>
  <c r="N12" i="14"/>
  <c r="N20" i="14"/>
  <c r="N33" i="14"/>
  <c r="N39" i="14"/>
  <c r="N29" i="14"/>
  <c r="N27" i="14"/>
  <c r="N19" i="14"/>
  <c r="N18" i="14"/>
  <c r="N26" i="14"/>
  <c r="N43" i="14"/>
  <c r="N38" i="14"/>
  <c r="N37" i="14"/>
  <c r="N32" i="14"/>
  <c r="N41" i="14"/>
  <c r="K9" i="14"/>
  <c r="R2" i="14"/>
  <c r="O60" i="13"/>
  <c r="N60" i="13"/>
  <c r="O59" i="13"/>
  <c r="N59" i="13"/>
  <c r="O58" i="13"/>
  <c r="N58" i="13"/>
  <c r="O57" i="13"/>
  <c r="N57" i="13"/>
  <c r="O56" i="13"/>
  <c r="N56" i="13"/>
  <c r="O55" i="13"/>
  <c r="N55" i="13"/>
  <c r="O54" i="13"/>
  <c r="N54" i="13"/>
  <c r="O53" i="13"/>
  <c r="N53" i="13"/>
  <c r="O52" i="13"/>
  <c r="N52" i="13"/>
  <c r="O51" i="13"/>
  <c r="N51" i="13"/>
  <c r="O50" i="13"/>
  <c r="N50" i="13"/>
  <c r="O49" i="13"/>
  <c r="N49" i="13"/>
  <c r="O48" i="13"/>
  <c r="N48" i="13"/>
  <c r="O47" i="13"/>
  <c r="N47" i="13"/>
  <c r="O46" i="13"/>
  <c r="N46" i="13"/>
  <c r="O45" i="13"/>
  <c r="N45" i="13"/>
  <c r="O44" i="13"/>
  <c r="N44" i="13"/>
  <c r="O43" i="13"/>
  <c r="N43" i="13"/>
  <c r="O42" i="13"/>
  <c r="N42" i="13"/>
  <c r="O41" i="13"/>
  <c r="N41" i="13"/>
  <c r="O40" i="13"/>
  <c r="N40" i="13"/>
  <c r="O39" i="13"/>
  <c r="N39" i="13"/>
  <c r="O38" i="13"/>
  <c r="N38" i="13"/>
  <c r="O37" i="13"/>
  <c r="N37" i="13"/>
  <c r="O36" i="13"/>
  <c r="N36" i="13"/>
  <c r="O35" i="13"/>
  <c r="N35" i="13"/>
  <c r="O34" i="13"/>
  <c r="N34" i="13"/>
  <c r="O33" i="13"/>
  <c r="N33" i="13"/>
  <c r="O32" i="13"/>
  <c r="N32" i="13"/>
  <c r="O31" i="13"/>
  <c r="N31" i="13"/>
  <c r="O30" i="13"/>
  <c r="N30" i="13"/>
  <c r="O29" i="13"/>
  <c r="N29" i="13"/>
  <c r="O28" i="13"/>
  <c r="N28" i="13"/>
  <c r="O27" i="13"/>
  <c r="N27" i="13"/>
  <c r="O26" i="13"/>
  <c r="N26" i="13"/>
  <c r="O25" i="13"/>
  <c r="N25" i="13"/>
  <c r="O24" i="13"/>
  <c r="N24" i="13"/>
  <c r="O23" i="13"/>
  <c r="N23" i="13"/>
  <c r="O22" i="13"/>
  <c r="N22" i="13"/>
  <c r="N21" i="13"/>
  <c r="N20" i="13"/>
  <c r="N19" i="13"/>
  <c r="K9" i="13"/>
  <c r="R2" i="13"/>
  <c r="O60" i="12"/>
  <c r="N60" i="12"/>
  <c r="O59" i="12"/>
  <c r="N59" i="12"/>
  <c r="O58" i="12"/>
  <c r="N58" i="12"/>
  <c r="O57" i="12"/>
  <c r="N57" i="12"/>
  <c r="O56" i="12"/>
  <c r="N56" i="12"/>
  <c r="O55" i="12"/>
  <c r="N55" i="12"/>
  <c r="O54" i="12"/>
  <c r="N54" i="12"/>
  <c r="O53" i="12"/>
  <c r="N53" i="12"/>
  <c r="O52" i="12"/>
  <c r="N52" i="12"/>
  <c r="O51" i="12"/>
  <c r="N51" i="12"/>
  <c r="O50" i="12"/>
  <c r="N50" i="12"/>
  <c r="O49" i="12"/>
  <c r="N49" i="12"/>
  <c r="O48" i="12"/>
  <c r="N48" i="12"/>
  <c r="O47" i="12"/>
  <c r="N47" i="12"/>
  <c r="O46" i="12"/>
  <c r="N46" i="12"/>
  <c r="O45" i="12"/>
  <c r="N45" i="12"/>
  <c r="O44" i="12"/>
  <c r="N44" i="12"/>
  <c r="O43" i="12"/>
  <c r="N43" i="12"/>
  <c r="O42" i="12"/>
  <c r="N42" i="12"/>
  <c r="O41" i="12"/>
  <c r="N41" i="12"/>
  <c r="O40" i="12"/>
  <c r="N40" i="12"/>
  <c r="O39" i="12"/>
  <c r="N39" i="12"/>
  <c r="O38" i="12"/>
  <c r="N38" i="12"/>
  <c r="O37" i="12"/>
  <c r="N37" i="12"/>
  <c r="O36" i="12"/>
  <c r="N36" i="12"/>
  <c r="O35" i="12"/>
  <c r="N35" i="12"/>
  <c r="O34" i="12"/>
  <c r="N34" i="12"/>
  <c r="O33" i="12"/>
  <c r="N33" i="12"/>
  <c r="O32" i="12"/>
  <c r="N32" i="12"/>
  <c r="O31" i="12"/>
  <c r="N31" i="12"/>
  <c r="O30" i="12"/>
  <c r="N30" i="12"/>
  <c r="O29" i="12"/>
  <c r="N29" i="12"/>
  <c r="O28" i="12"/>
  <c r="N28" i="12"/>
  <c r="O27" i="12"/>
  <c r="N27" i="12"/>
  <c r="O26" i="12"/>
  <c r="N26" i="12"/>
  <c r="O25" i="12"/>
  <c r="N25" i="12"/>
  <c r="O24" i="12"/>
  <c r="N24" i="12"/>
  <c r="O23" i="12"/>
  <c r="N23" i="12"/>
  <c r="O22" i="12"/>
  <c r="N22" i="12"/>
  <c r="N21" i="12"/>
  <c r="N20" i="12"/>
  <c r="K9" i="12"/>
  <c r="R2" i="12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O42" i="5"/>
  <c r="N43" i="5"/>
  <c r="O43" i="5"/>
  <c r="N44" i="5"/>
  <c r="O44" i="5"/>
  <c r="N45" i="5"/>
  <c r="O45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12" i="5"/>
  <c r="N13" i="5"/>
  <c r="N14" i="5"/>
  <c r="N15" i="5"/>
  <c r="N16" i="5"/>
  <c r="N17" i="5"/>
  <c r="N18" i="5"/>
  <c r="N19" i="5"/>
  <c r="N11" i="5"/>
  <c r="P24" i="15" l="1"/>
  <c r="O14" i="15"/>
  <c r="P31" i="15"/>
  <c r="O12" i="15"/>
  <c r="P30" i="15"/>
  <c r="O17" i="15"/>
  <c r="P22" i="15"/>
  <c r="O20" i="15"/>
  <c r="P18" i="15"/>
  <c r="O24" i="15"/>
  <c r="P23" i="15"/>
  <c r="O31" i="15"/>
  <c r="O30" i="15"/>
  <c r="P15" i="15"/>
  <c r="O22" i="15"/>
  <c r="O18" i="15"/>
  <c r="P19" i="15"/>
  <c r="O23" i="15"/>
  <c r="P21" i="15"/>
  <c r="O13" i="15"/>
  <c r="O15" i="15"/>
  <c r="O19" i="15"/>
  <c r="O21" i="15"/>
  <c r="P17" i="15"/>
  <c r="O11" i="15"/>
  <c r="P20" i="15"/>
  <c r="O36" i="14"/>
  <c r="P24" i="14"/>
  <c r="O23" i="14"/>
  <c r="P31" i="14"/>
  <c r="O44" i="14"/>
  <c r="P35" i="14"/>
  <c r="O28" i="14"/>
  <c r="P30" i="14"/>
  <c r="O24" i="14"/>
  <c r="P16" i="14"/>
  <c r="O31" i="14"/>
  <c r="P40" i="14"/>
  <c r="O35" i="14"/>
  <c r="P42" i="14"/>
  <c r="O30" i="14"/>
  <c r="P21" i="14"/>
  <c r="O16" i="14"/>
  <c r="P22" i="14"/>
  <c r="O40" i="14"/>
  <c r="P36" i="14"/>
  <c r="O42" i="14"/>
  <c r="P23" i="14"/>
  <c r="O21" i="14"/>
  <c r="P44" i="14"/>
  <c r="O22" i="14"/>
  <c r="P28" i="14"/>
  <c r="P13" i="13"/>
  <c r="O12" i="13"/>
  <c r="P15" i="13"/>
  <c r="O16" i="13"/>
  <c r="O11" i="13"/>
  <c r="P14" i="13"/>
  <c r="P12" i="13"/>
  <c r="P16" i="13"/>
  <c r="O13" i="13"/>
  <c r="O15" i="13"/>
  <c r="P17" i="13"/>
  <c r="P18" i="13"/>
  <c r="O17" i="13"/>
  <c r="O18" i="13"/>
  <c r="O14" i="13"/>
  <c r="P18" i="12"/>
  <c r="O11" i="12"/>
  <c r="P15" i="12"/>
  <c r="O13" i="12"/>
  <c r="O19" i="12"/>
  <c r="P17" i="12"/>
  <c r="O12" i="12"/>
  <c r="O16" i="12"/>
  <c r="P19" i="12"/>
  <c r="O18" i="12"/>
  <c r="P14" i="12"/>
  <c r="O15" i="12"/>
  <c r="P12" i="12"/>
  <c r="O14" i="12"/>
  <c r="P16" i="12"/>
  <c r="O17" i="12"/>
  <c r="P13" i="12"/>
  <c r="P23" i="17"/>
  <c r="O23" i="17"/>
  <c r="O15" i="17"/>
  <c r="P18" i="17"/>
  <c r="P20" i="17"/>
  <c r="P19" i="17"/>
  <c r="O11" i="14"/>
  <c r="P25" i="14"/>
  <c r="O25" i="14"/>
  <c r="O34" i="14"/>
  <c r="O13" i="14"/>
  <c r="P13" i="14"/>
  <c r="P17" i="14"/>
  <c r="P34" i="14"/>
  <c r="O15" i="14"/>
  <c r="O14" i="14"/>
  <c r="O17" i="14"/>
  <c r="P15" i="14"/>
  <c r="P14" i="14"/>
  <c r="P20" i="14"/>
  <c r="O12" i="14"/>
  <c r="O39" i="14"/>
  <c r="O33" i="14"/>
  <c r="O20" i="14"/>
  <c r="P39" i="14"/>
  <c r="P33" i="14"/>
  <c r="P27" i="14"/>
  <c r="P29" i="14"/>
  <c r="P19" i="13"/>
  <c r="P18" i="16"/>
  <c r="P19" i="16"/>
  <c r="P27" i="15"/>
  <c r="P19" i="14"/>
  <c r="P16" i="16"/>
  <c r="P17" i="16"/>
  <c r="P26" i="15"/>
  <c r="P29" i="15"/>
  <c r="R8" i="18"/>
  <c r="P9" i="18" s="1"/>
  <c r="R9" i="18" s="1"/>
  <c r="P14" i="16"/>
  <c r="P15" i="16"/>
  <c r="P28" i="15"/>
  <c r="P38" i="14"/>
  <c r="P43" i="14"/>
  <c r="P12" i="16"/>
  <c r="P13" i="16"/>
  <c r="P22" i="17"/>
  <c r="P24" i="17"/>
  <c r="O20" i="12"/>
  <c r="O20" i="13"/>
  <c r="O11" i="17"/>
  <c r="L9" i="17"/>
  <c r="P21" i="17" s="1"/>
  <c r="O18" i="17"/>
  <c r="O21" i="16"/>
  <c r="O29" i="14"/>
  <c r="O21" i="13"/>
  <c r="O21" i="12"/>
  <c r="L9" i="12"/>
  <c r="L9" i="14"/>
  <c r="P41" i="14" s="1"/>
  <c r="O37" i="14"/>
  <c r="O18" i="14"/>
  <c r="O18" i="16"/>
  <c r="O14" i="16"/>
  <c r="O19" i="17"/>
  <c r="O21" i="17"/>
  <c r="O24" i="17"/>
  <c r="O16" i="17"/>
  <c r="O13" i="17"/>
  <c r="O17" i="17"/>
  <c r="O14" i="17"/>
  <c r="O22" i="17"/>
  <c r="O12" i="17"/>
  <c r="O13" i="16"/>
  <c r="O17" i="16"/>
  <c r="O12" i="16"/>
  <c r="O16" i="16"/>
  <c r="O20" i="16"/>
  <c r="L9" i="16"/>
  <c r="P11" i="16" s="1"/>
  <c r="O11" i="16"/>
  <c r="O15" i="16"/>
  <c r="O19" i="16"/>
  <c r="O26" i="15"/>
  <c r="O28" i="15"/>
  <c r="O16" i="15"/>
  <c r="O29" i="15"/>
  <c r="L9" i="15"/>
  <c r="P25" i="15" s="1"/>
  <c r="O25" i="15"/>
  <c r="O27" i="15"/>
  <c r="L9" i="13"/>
  <c r="O19" i="13"/>
  <c r="O38" i="14"/>
  <c r="O32" i="14"/>
  <c r="O26" i="14"/>
  <c r="O27" i="14"/>
  <c r="O41" i="14"/>
  <c r="O43" i="14"/>
  <c r="O19" i="14"/>
  <c r="R2" i="5"/>
  <c r="C4" i="11" s="1"/>
  <c r="K9" i="5"/>
  <c r="R5" i="15" l="1"/>
  <c r="P16" i="17"/>
  <c r="P17" i="17"/>
  <c r="P16" i="15"/>
  <c r="P11" i="14"/>
  <c r="R6" i="14" s="1"/>
  <c r="P12" i="14"/>
  <c r="P18" i="14"/>
  <c r="P26" i="14"/>
  <c r="P32" i="14"/>
  <c r="P37" i="14"/>
  <c r="P18" i="5"/>
  <c r="P19" i="5"/>
  <c r="P16" i="5"/>
  <c r="P17" i="5"/>
  <c r="P14" i="5"/>
  <c r="P15" i="5"/>
  <c r="P12" i="5"/>
  <c r="P13" i="5"/>
  <c r="O19" i="5"/>
  <c r="O39" i="5"/>
  <c r="O38" i="5"/>
  <c r="O41" i="5"/>
  <c r="O40" i="5"/>
  <c r="O37" i="5"/>
  <c r="O33" i="5"/>
  <c r="O32" i="5"/>
  <c r="O36" i="5"/>
  <c r="O35" i="5"/>
  <c r="O34" i="5"/>
  <c r="O27" i="5"/>
  <c r="O30" i="5"/>
  <c r="O29" i="5"/>
  <c r="O31" i="5"/>
  <c r="O28" i="5"/>
  <c r="O24" i="5"/>
  <c r="O23" i="5"/>
  <c r="O26" i="5"/>
  <c r="O25" i="5"/>
  <c r="O22" i="5"/>
  <c r="O21" i="5"/>
  <c r="R5" i="13"/>
  <c r="R6" i="17"/>
  <c r="R4" i="12"/>
  <c r="R5" i="12"/>
  <c r="R6" i="12"/>
  <c r="O20" i="5"/>
  <c r="O18" i="5"/>
  <c r="O17" i="5"/>
  <c r="O15" i="5"/>
  <c r="O16" i="5"/>
  <c r="O14" i="5"/>
  <c r="O12" i="5"/>
  <c r="O13" i="5"/>
  <c r="O11" i="5"/>
  <c r="L9" i="5"/>
  <c r="P11" i="5" s="1"/>
  <c r="R4" i="15" l="1"/>
  <c r="R8" i="15" s="1"/>
  <c r="P9" i="15" s="1"/>
  <c r="R9" i="15" s="1"/>
  <c r="R5" i="14"/>
  <c r="R6" i="16"/>
  <c r="R6" i="15"/>
  <c r="R6" i="13"/>
  <c r="R4" i="14"/>
  <c r="R5" i="16"/>
  <c r="R4" i="17"/>
  <c r="R5" i="17"/>
  <c r="R4" i="13"/>
  <c r="R8" i="13" s="1"/>
  <c r="P9" i="13" s="1"/>
  <c r="R9" i="13" s="1"/>
  <c r="R4" i="16"/>
  <c r="R8" i="12"/>
  <c r="P9" i="12" s="1"/>
  <c r="R9" i="12" s="1"/>
  <c r="R8" i="14" l="1"/>
  <c r="P9" i="14" s="1"/>
  <c r="R9" i="14" s="1"/>
  <c r="R8" i="16"/>
  <c r="P9" i="16" s="1"/>
  <c r="R9" i="16" s="1"/>
  <c r="R8" i="17"/>
  <c r="P9" i="17" s="1"/>
  <c r="R9" i="17" s="1"/>
  <c r="R4" i="5"/>
  <c r="C5" i="11" s="1"/>
  <c r="R5" i="5"/>
  <c r="C6" i="11" s="1"/>
  <c r="R6" i="5"/>
  <c r="C7" i="11" s="1"/>
  <c r="R8" i="5" l="1"/>
  <c r="P9" i="5" s="1"/>
  <c r="R9" i="5" s="1"/>
  <c r="C9" i="11"/>
  <c r="D10" i="11" s="1"/>
  <c r="C10" i="11" s="1"/>
</calcChain>
</file>

<file path=xl/sharedStrings.xml><?xml version="1.0" encoding="utf-8"?>
<sst xmlns="http://schemas.openxmlformats.org/spreadsheetml/2006/main" count="1399" uniqueCount="144">
  <si>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</si>
  <si>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</si>
  <si>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</si>
  <si>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</si>
  <si>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</si>
  <si>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</si>
  <si>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</si>
  <si>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</si>
  <si>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</si>
  <si>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</si>
  <si>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</si>
  <si>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</si>
  <si>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</si>
  <si>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</si>
  <si>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</si>
  <si>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</si>
  <si>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</si>
  <si>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</si>
  <si>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</si>
  <si>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</si>
  <si>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</si>
  <si>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</si>
  <si>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</si>
  <si>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</si>
  <si>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</si>
  <si>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</si>
  <si>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</si>
  <si>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</si>
  <si>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</si>
  <si>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</si>
  <si>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</si>
  <si>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</si>
  <si>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</si>
  <si>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</si>
  <si>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</si>
  <si>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</si>
  <si>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</si>
  <si>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</si>
  <si>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</si>
  <si>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</si>
  <si>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</si>
  <si>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</si>
  <si>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4 классах в 2025-2026 учебном году</t>
  </si>
  <si>
    <t>Проходной балл:</t>
  </si>
  <si>
    <t>МБОУ СОШ № 17</t>
  </si>
  <si>
    <t>8А</t>
  </si>
  <si>
    <t>8Б</t>
  </si>
  <si>
    <t>ОБЗР</t>
  </si>
  <si>
    <t>Ранжированный список участников школьного этапа всероссийской олимпиады школьников 
по _ОБЗР_ в 8 классах в 2025-2026 учебном году</t>
  </si>
  <si>
    <t>Ранжированный список участников школьного этапа всероссийской олимпиады школьников 
по _ОБЗР_ в 9 классах в 2025-2026 учебном году</t>
  </si>
  <si>
    <t>Ранжированный список участников школьного этапа всероссийской олимпиады школьников 
по _ОБЗР_ в 10 классах в 2025-2026 учебном году</t>
  </si>
  <si>
    <t>Ранжированный список участников школьного этапа всероссийской олимпиады школьников 
по _ОБЗР_ в 11 классах в 2025-2026 учебном году</t>
  </si>
  <si>
    <t>Ранжированный список участников школьного этапа всероссийской олимпиады школьников 
по _ОБЗР_ в 7 классах в 2025-2026 учебном году</t>
  </si>
  <si>
    <t>Ранжированный список участников школьного этапа всероссийской олимпиады школьников 
по _ОБЗР_ в 6 классах в 2025-2026 учебном году</t>
  </si>
  <si>
    <t>Ранжированный список участников школьного этапа всероссийской олимпиады школьников 
по _ОБЗР_ в 5 классах в 2025-2026 учебном году</t>
  </si>
  <si>
    <t>9А</t>
  </si>
  <si>
    <t>11А</t>
  </si>
  <si>
    <t>10А</t>
  </si>
  <si>
    <t>Титова Галина Геннадьевна</t>
  </si>
  <si>
    <t>СОШ 17</t>
  </si>
  <si>
    <t>6 в</t>
  </si>
  <si>
    <t>16263/edu023340/6/v9r3w6g3</t>
  </si>
  <si>
    <t>Вагапова Рушана Вакифовна</t>
  </si>
  <si>
    <t>СОШ № 17</t>
  </si>
  <si>
    <t>16263/edu023340/6/6g63w497</t>
  </si>
  <si>
    <t>16263/edu023340/6/zgqrrw94</t>
  </si>
  <si>
    <t>16263/edu023340/6/79zv879r</t>
  </si>
  <si>
    <t>6 г</t>
  </si>
  <si>
    <t>16263/edu023340/6/694rr792</t>
  </si>
  <si>
    <t>16263/edu023340/6/79wv4zg4</t>
  </si>
  <si>
    <t>16263/edu023340/6/892373g2</t>
  </si>
  <si>
    <t>16263/edu023340/6/69vqqwgr</t>
  </si>
  <si>
    <t>16263/edu023340/6/892328g2</t>
  </si>
  <si>
    <t>Победитель</t>
  </si>
  <si>
    <t>7 в</t>
  </si>
  <si>
    <t>16263/edu023340/7/369v249r</t>
  </si>
  <si>
    <t>16263/edu023340/7/3z936vg4</t>
  </si>
  <si>
    <t>7 г</t>
  </si>
  <si>
    <t>16263/edu023340/7/qv9r2w93</t>
  </si>
  <si>
    <t>16263/edu023340/7/qv9r6w93</t>
  </si>
  <si>
    <t>16263/edu023340/7/3892w3g2</t>
  </si>
  <si>
    <t>16263/edu023340/7/vz95769w</t>
  </si>
  <si>
    <t>16263/edu023340/7/56g6w897</t>
  </si>
  <si>
    <t>16263/edu023340/7/qv9r3wg3</t>
  </si>
  <si>
    <t>победитель</t>
  </si>
  <si>
    <t>8В</t>
  </si>
  <si>
    <t>16264/edu023340/8/g6gvr3z2</t>
  </si>
  <si>
    <t>16264/edu023340/8/2z9395zr</t>
  </si>
  <si>
    <t>16264/edu023340/8/364rqr65</t>
  </si>
  <si>
    <t>16264/edu023340/8/363w4369</t>
  </si>
  <si>
    <t>16264/edu023340/8/9zqrrw64</t>
  </si>
  <si>
    <t>8Г</t>
  </si>
  <si>
    <t>16264/edu023340/8/v6rgv3z7</t>
  </si>
  <si>
    <t>16264/edu023340/8/9zqrgq64</t>
  </si>
  <si>
    <t>16264/edu023340/8/v6rg47z7</t>
  </si>
  <si>
    <t>16264/edu023340/8/82z9896r</t>
  </si>
  <si>
    <t>16264/edu023340/8/76vq58z2</t>
  </si>
  <si>
    <t>16264/edu023340/8/862g4gzw</t>
  </si>
  <si>
    <t>16264/edu023340/8/965r89z3</t>
  </si>
  <si>
    <t>16264/edu023340/8/965r72z3</t>
  </si>
  <si>
    <t>9Г</t>
  </si>
  <si>
    <t>16264/edu023340/9/9862qgzw</t>
  </si>
  <si>
    <t>16264/edu023340/9/qwz87969</t>
  </si>
  <si>
    <t>16264/edu023340/9/82z9w3zr</t>
  </si>
  <si>
    <t>16264/edu023340/9/qg6g4gz2</t>
  </si>
  <si>
    <t>16264/edu023340/9/g9zq7z43</t>
  </si>
  <si>
    <t>16264/edu023340/9/v965w363</t>
  </si>
  <si>
    <t>9В</t>
  </si>
  <si>
    <t>16264/edu023340/9/g9zq97z4</t>
  </si>
  <si>
    <t>16264/edu023340/9/98628w6w</t>
  </si>
  <si>
    <t>16264/edu023340/9/g86w23zv</t>
  </si>
  <si>
    <t>16264/edu023340/9/g9zqvw64</t>
  </si>
  <si>
    <t>16264/edu023340/9/58675r69</t>
  </si>
  <si>
    <t>16264/edu023340/9/g86w336v</t>
  </si>
  <si>
    <t>16264/edu023340/9/58679869</t>
  </si>
  <si>
    <t>16264/edu023340/9/wv6rrw67</t>
  </si>
  <si>
    <t>16264/edu023340/9/wv6rwz72</t>
  </si>
  <si>
    <t>призер</t>
  </si>
  <si>
    <t>И</t>
  </si>
  <si>
    <t>А</t>
  </si>
  <si>
    <t>С</t>
  </si>
  <si>
    <t>Г</t>
  </si>
  <si>
    <t>П</t>
  </si>
  <si>
    <t>М</t>
  </si>
  <si>
    <t>Я</t>
  </si>
  <si>
    <t>Е</t>
  </si>
  <si>
    <t>Н</t>
  </si>
  <si>
    <t>Б</t>
  </si>
  <si>
    <t>Д</t>
  </si>
  <si>
    <t>В</t>
  </si>
  <si>
    <t>Т</t>
  </si>
  <si>
    <t>Р</t>
  </si>
  <si>
    <t>Ф</t>
  </si>
  <si>
    <t>К</t>
  </si>
  <si>
    <t>Х</t>
  </si>
  <si>
    <t>У</t>
  </si>
  <si>
    <t>Ц</t>
  </si>
  <si>
    <t>О</t>
  </si>
  <si>
    <t>Ю</t>
  </si>
  <si>
    <t>Э</t>
  </si>
  <si>
    <t>З</t>
  </si>
  <si>
    <t>Л</t>
  </si>
  <si>
    <t>Ж</t>
  </si>
  <si>
    <t>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</si>
</sst>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0.0%"/>
    <numFmt numFmtId="167" formatCode="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7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2" applyNumberFormat="1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1" xfId="0" applyFont="1" applyBorder="1"/>
    <xf numFmtId="49" fontId="5" fillId="0" borderId="0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3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6;&#1073;&#1079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263 Основы безопасно 5 класс"/>
      <sheetName val="16263 Основы безопасно 6 класс"/>
      <sheetName val="16263 Основы безопасно 7 класс"/>
      <sheetName val="16264 Основы безопасно 8 класс"/>
      <sheetName val="16264 Основы безопасно 9 класс"/>
      <sheetName val="16265 Основы безопасно 10 класс"/>
      <sheetName val="16265 Основы безопасно 11 класс"/>
    </sheetNames>
    <sheetDataSet>
      <sheetData sheetId="0"/>
      <sheetData sheetId="1"/>
      <sheetData sheetId="2"/>
      <sheetData sheetId="3">
        <row r="2">
          <cell r="A2" t="str">
            <v>16264/edu023340/8/9zqr5q64</v>
          </cell>
        </row>
        <row r="3">
          <cell r="A3" t="str">
            <v>16264/edu023340/8/86wv9wzv</v>
          </cell>
        </row>
        <row r="4">
          <cell r="A4" t="str">
            <v>16264/edu023340/8/363w8369</v>
          </cell>
        </row>
        <row r="5">
          <cell r="A5" t="str">
            <v>16264/edu023340/8/2z93q9zr</v>
          </cell>
        </row>
        <row r="6">
          <cell r="A6" t="str">
            <v>16264/edu023340/8/8674rrz9</v>
          </cell>
        </row>
        <row r="7">
          <cell r="A7" t="str">
            <v>16264/edu023340/8/wz8v78z9</v>
          </cell>
        </row>
        <row r="8">
          <cell r="A8" t="str">
            <v>16264/edu023340/8/v6rgr7z7</v>
          </cell>
        </row>
        <row r="10">
          <cell r="A10" t="str">
            <v>16264/edu023340/8/86747vz9</v>
          </cell>
        </row>
        <row r="11">
          <cell r="A11" t="str">
            <v>16264/edu023340/8/862g28zw</v>
          </cell>
        </row>
        <row r="12">
          <cell r="A12" t="str">
            <v>16264/edu023340/8/9zqr8w64</v>
          </cell>
        </row>
        <row r="13">
          <cell r="A13" t="str">
            <v>16264/edu023340/8/364rr765</v>
          </cell>
        </row>
        <row r="14">
          <cell r="A14" t="str">
            <v>16264/edu023340/8/76vqqwz2</v>
          </cell>
        </row>
        <row r="15">
          <cell r="A15" t="str">
            <v>16264/edu023340/8/g6gv53z2</v>
          </cell>
        </row>
        <row r="16">
          <cell r="A16" t="str">
            <v>16264/edu023340/8/364rg765</v>
          </cell>
        </row>
        <row r="17">
          <cell r="A17" t="str">
            <v>16264/edu023340/8/wz8v38z9</v>
          </cell>
        </row>
        <row r="18">
          <cell r="A18" t="str">
            <v>16264/edu023340/8/2z93g9zr</v>
          </cell>
        </row>
        <row r="19">
          <cell r="A19" t="str">
            <v>16264/edu023340/8/363w9469</v>
          </cell>
        </row>
        <row r="21">
          <cell r="A21" t="str">
            <v>16264/edu023340/8/76vq7wz2</v>
          </cell>
        </row>
        <row r="22">
          <cell r="A22" t="str">
            <v>16264/edu023340/8/9zqrqw64</v>
          </cell>
        </row>
        <row r="23">
          <cell r="A23" t="str">
            <v>16264/edu023340/8/86wv7wzv</v>
          </cell>
        </row>
        <row r="24">
          <cell r="A24" t="str">
            <v>16264/edu023340/8/76vq9wz2</v>
          </cell>
        </row>
      </sheetData>
      <sheetData sheetId="4">
        <row r="2">
          <cell r="A2" t="str">
            <v>16264/edu023340/9/58677869</v>
          </cell>
        </row>
        <row r="5">
          <cell r="A5" t="str">
            <v>16264/edu023340/9/g86wv3zv</v>
          </cell>
        </row>
        <row r="6">
          <cell r="A6" t="str">
            <v>16264/edu023340/9/qwz829z9</v>
          </cell>
        </row>
        <row r="7">
          <cell r="A7" t="str">
            <v>16264/edu023340/9/wv6rwwz7</v>
          </cell>
        </row>
        <row r="8">
          <cell r="A8" t="str">
            <v>16264/edu023340/9/98624w6w</v>
          </cell>
        </row>
        <row r="9">
          <cell r="A9" t="str">
            <v>16264/edu023340/9/82z993zr</v>
          </cell>
        </row>
        <row r="10">
          <cell r="A10" t="str">
            <v>16264/edu023340/9/82z9436r</v>
          </cell>
        </row>
      </sheetData>
      <sheetData sheetId="5">
        <row r="2">
          <cell r="A2" t="str">
            <v>16265/edu023340/10/879w5g9g</v>
          </cell>
        </row>
        <row r="3">
          <cell r="A3" t="str">
            <v>16265/edu023340/10/q39g5q96</v>
          </cell>
        </row>
        <row r="4">
          <cell r="A4" t="str">
            <v>16265/edu023340/10/qv9r4w95</v>
          </cell>
        </row>
      </sheetData>
      <sheetData sheetId="6">
        <row r="2">
          <cell r="A2" t="str">
            <v>16265/edu023340/11/36zq7zq8</v>
          </cell>
        </row>
        <row r="3">
          <cell r="A3" t="str">
            <v>16265/edu023340/11/3892wzgw</v>
          </cell>
        </row>
        <row r="4">
          <cell r="A4" t="str">
            <v>16265/edu023340/11/5g96g3z4</v>
          </cell>
        </row>
        <row r="5">
          <cell r="A5" t="str">
            <v>16265/edu023340/11/qwz8w692</v>
          </cell>
        </row>
        <row r="6">
          <cell r="A6" t="str">
            <v>16265/edu023340/11/3693wv9q</v>
          </cell>
        </row>
        <row r="7">
          <cell r="A7" t="str">
            <v>16265/edu023340/11/58978z36</v>
          </cell>
        </row>
        <row r="8">
          <cell r="A8" t="str">
            <v>16265/edu023340/11/879wg9gw</v>
          </cell>
        </row>
        <row r="9">
          <cell r="A9" t="str">
            <v>16265/edu023340/11/qg94gqzr</v>
          </cell>
        </row>
        <row r="10">
          <cell r="A10" t="str">
            <v>16265/edu023340/11/qg94rq9r</v>
          </cell>
        </row>
        <row r="11">
          <cell r="A11" t="str">
            <v>16265/edu023340/11/q39v492r</v>
          </cell>
        </row>
        <row r="12">
          <cell r="A12" t="str">
            <v>16265/edu023340/11/qv9rwz56</v>
          </cell>
        </row>
        <row r="13">
          <cell r="A13" t="str">
            <v>16265/edu023340/11/v695rgz3</v>
          </cell>
        </row>
        <row r="14">
          <cell r="A14" t="str">
            <v>16265/edu023340/11/q39gvqz6</v>
          </cell>
        </row>
        <row r="15">
          <cell r="A15" t="str">
            <v>16265/edu023340/11/5g9633z4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f>SUM('4 класс:11 класс'!R2)</f>
        <v>89</v>
      </c>
    </row>
    <row r="5" spans="2:4" s="4" customFormat="1" ht="24" customHeight="1" x14ac:dyDescent="0.2">
      <c r="B5" s="3" t="s">
        <v>28</v>
      </c>
      <c r="C5" s="1">
        <f>SUM('4 класс:11 класс'!R4)</f>
        <v>7</v>
      </c>
    </row>
    <row r="6" spans="2:4" s="4" customFormat="1" ht="24" customHeight="1" x14ac:dyDescent="0.2">
      <c r="B6" s="3" t="s">
        <v>29</v>
      </c>
      <c r="C6" s="1">
        <f>SUM('4 класс:11 класс'!R5)</f>
        <v>12</v>
      </c>
    </row>
    <row r="7" spans="2:4" s="4" customFormat="1" ht="24" customHeight="1" x14ac:dyDescent="0.2">
      <c r="B7" s="3" t="s">
        <v>30</v>
      </c>
      <c r="C7" s="1">
        <f>SUM('4 класс:11 класс'!R6)</f>
        <v>70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0.21348314606741572</v>
      </c>
    </row>
    <row r="10" spans="2:4" s="4" customFormat="1" ht="24" customHeight="1" x14ac:dyDescent="0.2">
      <c r="B10" s="3" t="s">
        <v>26</v>
      </c>
      <c r="C10" s="6">
        <f>IF((C4*D10)&gt;0,(C4*D10),0)</f>
        <v>0</v>
      </c>
      <c r="D10" s="7">
        <f>C9-45%</f>
        <v>-0.23651685393258429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D1" zoomScaleNormal="100" workbookViewId="0">
      <selection activeCell="H9" sqref="H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3.4257812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42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/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4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/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6" t="s">
        <v>24</v>
      </c>
      <c r="D9" s="66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60" si="0">IF(M11="","",M11/$E$9)</f>
        <v/>
      </c>
      <c r="O11" s="31" t="str">
        <f t="shared" ref="O11:O60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Normal="100" workbookViewId="0">
      <selection activeCell="C2" sqref="C2:P2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54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0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0</v>
      </c>
    </row>
    <row r="7" spans="1:21" x14ac:dyDescent="0.25">
      <c r="A7" s="49" t="s">
        <v>5</v>
      </c>
      <c r="B7" s="15"/>
      <c r="C7" s="49">
        <v>5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M8" s="52"/>
      <c r="Q8" s="22" t="s">
        <v>31</v>
      </c>
      <c r="R8" s="21" t="e">
        <f>(R4+R5)/R2</f>
        <v>#DIV/0!</v>
      </c>
    </row>
    <row r="9" spans="1:21" x14ac:dyDescent="0.25">
      <c r="C9" s="66" t="s">
        <v>24</v>
      </c>
      <c r="D9" s="66"/>
      <c r="E9" s="14"/>
      <c r="G9" s="18" t="s">
        <v>43</v>
      </c>
      <c r="H9" s="56">
        <f>E9/2</f>
        <v>0</v>
      </c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M9" s="52"/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/>
      <c r="D11" s="34"/>
      <c r="E11" s="34"/>
      <c r="F11" s="35"/>
      <c r="G11" s="36"/>
      <c r="H11" s="36"/>
      <c r="I11" s="37"/>
      <c r="J11" s="37"/>
      <c r="K11" s="38"/>
      <c r="L11" s="39"/>
      <c r="M11" s="40"/>
      <c r="N11" s="31" t="str">
        <f t="shared" ref="N11:N42" si="0">IF(M11="","",M11/$E$9)</f>
        <v/>
      </c>
      <c r="O11" s="31" t="str">
        <f t="shared" ref="O11:O42" si="1">IF(M11="","",M11/$K$9)</f>
        <v/>
      </c>
      <c r="P11" s="41" t="str">
        <f>IF(M11="","",IF($K$9=M11,$L$9,IF(M11&gt;=$H$9,"призер","участник")))</f>
        <v/>
      </c>
      <c r="Q11" s="37"/>
      <c r="R11" s="43"/>
    </row>
    <row r="12" spans="1:21" s="32" customFormat="1" ht="12.95" customHeight="1" x14ac:dyDescent="0.2">
      <c r="A12" s="28">
        <v>2</v>
      </c>
      <c r="B12" s="51" t="s">
        <v>12</v>
      </c>
      <c r="C12" s="34"/>
      <c r="D12" s="34"/>
      <c r="E12" s="34"/>
      <c r="F12" s="35"/>
      <c r="G12" s="36"/>
      <c r="H12" s="36"/>
      <c r="I12" s="37"/>
      <c r="J12" s="37"/>
      <c r="K12" s="38"/>
      <c r="L12" s="39"/>
      <c r="M12" s="40"/>
      <c r="N12" s="31" t="str">
        <f t="shared" si="0"/>
        <v/>
      </c>
      <c r="O12" s="31" t="str">
        <f t="shared" si="1"/>
        <v/>
      </c>
      <c r="P12" s="41" t="str">
        <f t="shared" ref="P12:P59" si="2">IF(M12="","",IF($K$9=M12,$L$9,IF(M12&gt;=$H$9,"призер","участник")))</f>
        <v/>
      </c>
      <c r="Q12" s="37"/>
      <c r="R12" s="43"/>
    </row>
    <row r="13" spans="1:21" x14ac:dyDescent="0.25">
      <c r="A13" s="28">
        <v>3</v>
      </c>
      <c r="B13" s="51" t="s">
        <v>12</v>
      </c>
      <c r="C13" s="34"/>
      <c r="D13" s="34"/>
      <c r="E13" s="34"/>
      <c r="F13" s="44"/>
      <c r="G13" s="36"/>
      <c r="H13" s="36"/>
      <c r="I13" s="45"/>
      <c r="J13" s="45"/>
      <c r="K13" s="46"/>
      <c r="L13" s="39"/>
      <c r="M13" s="40"/>
      <c r="N13" s="31" t="str">
        <f t="shared" si="0"/>
        <v/>
      </c>
      <c r="O13" s="31" t="str">
        <f t="shared" si="1"/>
        <v/>
      </c>
      <c r="P13" s="41" t="str">
        <f t="shared" si="2"/>
        <v/>
      </c>
      <c r="Q13" s="37"/>
      <c r="R13" s="43"/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0" zoomScaleNormal="100" workbookViewId="0">
      <selection activeCell="E19" sqref="E1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53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9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8</v>
      </c>
    </row>
    <row r="7" spans="1:21" x14ac:dyDescent="0.25">
      <c r="A7" s="49" t="s">
        <v>5</v>
      </c>
      <c r="B7" s="15"/>
      <c r="C7" s="49">
        <v>6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0.1111111111111111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41</v>
      </c>
      <c r="L9" s="25" t="str">
        <f>IF(K9*100/E9&gt;=50,"победитель","участник")</f>
        <v>участник</v>
      </c>
      <c r="P9" s="26">
        <f>R8-45%</f>
        <v>-0.33888888888888891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6</v>
      </c>
      <c r="B11" s="51" t="s">
        <v>12</v>
      </c>
      <c r="C11" s="34" t="s">
        <v>118</v>
      </c>
      <c r="D11" s="34" t="s">
        <v>119</v>
      </c>
      <c r="E11" s="34" t="s">
        <v>130</v>
      </c>
      <c r="F11" s="35"/>
      <c r="G11" s="36"/>
      <c r="H11" s="36"/>
      <c r="I11" s="37"/>
      <c r="J11" s="37" t="s">
        <v>44</v>
      </c>
      <c r="K11" s="38" t="s">
        <v>67</v>
      </c>
      <c r="L11" s="58" t="s">
        <v>69</v>
      </c>
      <c r="M11" s="40">
        <v>41</v>
      </c>
      <c r="N11" s="31">
        <f t="shared" ref="N11:N42" si="0">IF(M11="","",M11/$E$9)</f>
        <v>0.41</v>
      </c>
      <c r="O11" s="31">
        <f t="shared" ref="O11:O42" si="1">IF(M11="","",M11/$K$9)</f>
        <v>1</v>
      </c>
      <c r="P11" s="41" t="s">
        <v>73</v>
      </c>
      <c r="Q11" s="37" t="s">
        <v>62</v>
      </c>
      <c r="R11" s="43" t="s">
        <v>63</v>
      </c>
    </row>
    <row r="12" spans="1:21" s="32" customFormat="1" ht="12.95" customHeight="1" x14ac:dyDescent="0.2">
      <c r="A12" s="28">
        <v>9</v>
      </c>
      <c r="B12" s="51" t="s">
        <v>12</v>
      </c>
      <c r="C12" s="34" t="s">
        <v>119</v>
      </c>
      <c r="D12" s="34" t="s">
        <v>127</v>
      </c>
      <c r="E12" s="34" t="s">
        <v>131</v>
      </c>
      <c r="F12" s="35"/>
      <c r="G12" s="36"/>
      <c r="H12" s="36"/>
      <c r="I12" s="37"/>
      <c r="J12" s="37" t="s">
        <v>44</v>
      </c>
      <c r="K12" s="38" t="s">
        <v>67</v>
      </c>
      <c r="L12" s="58" t="s">
        <v>72</v>
      </c>
      <c r="M12" s="40">
        <v>31</v>
      </c>
      <c r="N12" s="31">
        <f t="shared" si="0"/>
        <v>0.31</v>
      </c>
      <c r="O12" s="31">
        <f t="shared" si="1"/>
        <v>0.75609756097560976</v>
      </c>
      <c r="P12" s="41" t="str">
        <f t="shared" ref="P12:P43" si="2">IF(M12="","",IF($K$9=M12,$L$9,IF(M12&gt;=$H$9,"призер","участник")))</f>
        <v>участник</v>
      </c>
      <c r="Q12" s="37" t="s">
        <v>62</v>
      </c>
      <c r="R12" s="43" t="s">
        <v>63</v>
      </c>
    </row>
    <row r="13" spans="1:21" ht="42.75" x14ac:dyDescent="0.25">
      <c r="A13" s="28">
        <v>2</v>
      </c>
      <c r="B13" s="51" t="s">
        <v>12</v>
      </c>
      <c r="C13" s="34" t="s">
        <v>120</v>
      </c>
      <c r="D13" s="34" t="s">
        <v>128</v>
      </c>
      <c r="E13" s="34" t="s">
        <v>120</v>
      </c>
      <c r="F13" s="35"/>
      <c r="G13" s="36"/>
      <c r="H13" s="36"/>
      <c r="I13" s="37"/>
      <c r="J13" s="37" t="s">
        <v>44</v>
      </c>
      <c r="K13" s="38" t="s">
        <v>60</v>
      </c>
      <c r="L13" s="58" t="s">
        <v>64</v>
      </c>
      <c r="M13" s="40">
        <v>30</v>
      </c>
      <c r="N13" s="31">
        <f t="shared" si="0"/>
        <v>0.3</v>
      </c>
      <c r="O13" s="31">
        <f t="shared" si="1"/>
        <v>0.73170731707317072</v>
      </c>
      <c r="P13" s="41" t="str">
        <f t="shared" si="2"/>
        <v>участник</v>
      </c>
      <c r="Q13" s="37" t="s">
        <v>62</v>
      </c>
      <c r="R13" s="43" t="s">
        <v>63</v>
      </c>
    </row>
    <row r="14" spans="1:21" ht="42.75" x14ac:dyDescent="0.25">
      <c r="A14" s="28">
        <v>4</v>
      </c>
      <c r="B14" s="51" t="s">
        <v>12</v>
      </c>
      <c r="C14" s="34" t="s">
        <v>121</v>
      </c>
      <c r="D14" s="34" t="s">
        <v>119</v>
      </c>
      <c r="E14" s="34" t="s">
        <v>131</v>
      </c>
      <c r="F14" s="35"/>
      <c r="G14" s="36"/>
      <c r="H14" s="36"/>
      <c r="I14" s="37"/>
      <c r="J14" s="37" t="s">
        <v>44</v>
      </c>
      <c r="K14" s="38" t="s">
        <v>60</v>
      </c>
      <c r="L14" s="58" t="s">
        <v>66</v>
      </c>
      <c r="M14" s="40">
        <v>30</v>
      </c>
      <c r="N14" s="31">
        <f t="shared" si="0"/>
        <v>0.3</v>
      </c>
      <c r="O14" s="31">
        <f t="shared" si="1"/>
        <v>0.73170731707317072</v>
      </c>
      <c r="P14" s="41" t="str">
        <f t="shared" si="2"/>
        <v>участник</v>
      </c>
      <c r="Q14" s="37" t="s">
        <v>62</v>
      </c>
      <c r="R14" s="43" t="s">
        <v>63</v>
      </c>
    </row>
    <row r="15" spans="1:21" ht="42.75" x14ac:dyDescent="0.25">
      <c r="A15" s="28">
        <v>3</v>
      </c>
      <c r="B15" s="51" t="s">
        <v>12</v>
      </c>
      <c r="C15" s="34" t="s">
        <v>122</v>
      </c>
      <c r="D15" s="34" t="s">
        <v>123</v>
      </c>
      <c r="E15" s="34" t="s">
        <v>128</v>
      </c>
      <c r="F15" s="44"/>
      <c r="G15" s="36"/>
      <c r="H15" s="36"/>
      <c r="I15" s="45"/>
      <c r="J15" s="45" t="s">
        <v>44</v>
      </c>
      <c r="K15" s="46" t="s">
        <v>60</v>
      </c>
      <c r="L15" s="58" t="s">
        <v>65</v>
      </c>
      <c r="M15" s="40">
        <v>15</v>
      </c>
      <c r="N15" s="31">
        <f t="shared" si="0"/>
        <v>0.15</v>
      </c>
      <c r="O15" s="31">
        <f t="shared" si="1"/>
        <v>0.36585365853658536</v>
      </c>
      <c r="P15" s="41" t="str">
        <f t="shared" si="2"/>
        <v>участник</v>
      </c>
      <c r="Q15" s="37" t="s">
        <v>62</v>
      </c>
      <c r="R15" s="43" t="s">
        <v>63</v>
      </c>
    </row>
    <row r="16" spans="1:21" ht="42.75" x14ac:dyDescent="0.25">
      <c r="A16" s="28">
        <v>1</v>
      </c>
      <c r="B16" s="51" t="s">
        <v>12</v>
      </c>
      <c r="C16" s="34" t="s">
        <v>123</v>
      </c>
      <c r="D16" s="34" t="s">
        <v>121</v>
      </c>
      <c r="E16" s="34" t="s">
        <v>119</v>
      </c>
      <c r="F16" s="35"/>
      <c r="G16" s="36"/>
      <c r="H16" s="36"/>
      <c r="I16" s="37"/>
      <c r="J16" s="37" t="s">
        <v>44</v>
      </c>
      <c r="K16" s="38" t="s">
        <v>60</v>
      </c>
      <c r="L16" s="58" t="s">
        <v>61</v>
      </c>
      <c r="M16" s="40">
        <v>12</v>
      </c>
      <c r="N16" s="31">
        <f t="shared" si="0"/>
        <v>0.12</v>
      </c>
      <c r="O16" s="31">
        <f t="shared" si="1"/>
        <v>0.29268292682926828</v>
      </c>
      <c r="P16" s="41" t="str">
        <f t="shared" si="2"/>
        <v>участник</v>
      </c>
      <c r="Q16" s="37" t="s">
        <v>62</v>
      </c>
      <c r="R16" s="43" t="s">
        <v>63</v>
      </c>
    </row>
    <row r="17" spans="1:18" ht="42.75" x14ac:dyDescent="0.25">
      <c r="A17" s="28">
        <v>5</v>
      </c>
      <c r="B17" s="51" t="s">
        <v>12</v>
      </c>
      <c r="C17" s="34" t="s">
        <v>124</v>
      </c>
      <c r="D17" s="34" t="s">
        <v>129</v>
      </c>
      <c r="E17" s="34" t="s">
        <v>132</v>
      </c>
      <c r="F17" s="35"/>
      <c r="G17" s="36"/>
      <c r="H17" s="36"/>
      <c r="I17" s="37"/>
      <c r="J17" s="37" t="s">
        <v>44</v>
      </c>
      <c r="K17" s="38" t="s">
        <v>67</v>
      </c>
      <c r="L17" s="58" t="s">
        <v>68</v>
      </c>
      <c r="M17" s="40">
        <v>9</v>
      </c>
      <c r="N17" s="31">
        <f t="shared" si="0"/>
        <v>0.09</v>
      </c>
      <c r="O17" s="31">
        <f t="shared" si="1"/>
        <v>0.21951219512195122</v>
      </c>
      <c r="P17" s="41" t="str">
        <f t="shared" si="2"/>
        <v>участник</v>
      </c>
      <c r="Q17" s="37" t="s">
        <v>62</v>
      </c>
      <c r="R17" s="43" t="s">
        <v>63</v>
      </c>
    </row>
    <row r="18" spans="1:18" ht="42.75" x14ac:dyDescent="0.25">
      <c r="A18" s="28">
        <v>7</v>
      </c>
      <c r="B18" s="51" t="s">
        <v>12</v>
      </c>
      <c r="C18" s="34" t="s">
        <v>125</v>
      </c>
      <c r="D18" s="34" t="s">
        <v>123</v>
      </c>
      <c r="E18" s="34" t="s">
        <v>120</v>
      </c>
      <c r="F18" s="35"/>
      <c r="G18" s="36"/>
      <c r="H18" s="36"/>
      <c r="I18" s="37"/>
      <c r="J18" s="37" t="s">
        <v>44</v>
      </c>
      <c r="K18" s="38" t="s">
        <v>67</v>
      </c>
      <c r="L18" s="58" t="s">
        <v>70</v>
      </c>
      <c r="M18" s="40">
        <v>9</v>
      </c>
      <c r="N18" s="31">
        <f t="shared" si="0"/>
        <v>0.09</v>
      </c>
      <c r="O18" s="31">
        <f t="shared" si="1"/>
        <v>0.21951219512195122</v>
      </c>
      <c r="P18" s="41" t="str">
        <f t="shared" si="2"/>
        <v>участник</v>
      </c>
      <c r="Q18" s="37" t="s">
        <v>62</v>
      </c>
      <c r="R18" s="43" t="s">
        <v>63</v>
      </c>
    </row>
    <row r="19" spans="1:18" ht="42.75" x14ac:dyDescent="0.25">
      <c r="A19" s="28">
        <v>8</v>
      </c>
      <c r="B19" s="51" t="s">
        <v>12</v>
      </c>
      <c r="C19" s="34" t="s">
        <v>126</v>
      </c>
      <c r="D19" s="34" t="s">
        <v>125</v>
      </c>
      <c r="E19" s="34" t="s">
        <v>120</v>
      </c>
      <c r="F19" s="35"/>
      <c r="G19" s="36"/>
      <c r="H19" s="36"/>
      <c r="I19" s="37"/>
      <c r="J19" s="37" t="s">
        <v>44</v>
      </c>
      <c r="K19" s="38" t="s">
        <v>67</v>
      </c>
      <c r="L19" s="58" t="s">
        <v>71</v>
      </c>
      <c r="M19" s="40">
        <v>9</v>
      </c>
      <c r="N19" s="31">
        <f t="shared" si="0"/>
        <v>0.09</v>
      </c>
      <c r="O19" s="31">
        <f t="shared" si="1"/>
        <v>0.21951219512195122</v>
      </c>
      <c r="P19" s="41" t="str">
        <f t="shared" si="2"/>
        <v>участник</v>
      </c>
      <c r="Q19" s="37" t="s">
        <v>62</v>
      </c>
      <c r="R19" s="43" t="s">
        <v>63</v>
      </c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ref="P44:P60" si="5"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20:N60" name="Диапазон1_3_1"/>
    <protectedRange sqref="O20:O60" name="Диапазон1_1_1_1"/>
    <protectedRange sqref="P20:P60" name="Диапазон1_2_1_1_1"/>
    <protectedRange sqref="N11:N19" name="Диапазон1_3_1_1"/>
    <protectedRange sqref="O11:O19" name="Диапазон1_1_1_1_1"/>
    <protectedRange sqref="P11:P19" name="Диапазон1_2_1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11" zoomScaleNormal="100" workbookViewId="0">
      <selection activeCell="E19" sqref="E19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52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8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7</v>
      </c>
    </row>
    <row r="7" spans="1:21" x14ac:dyDescent="0.25">
      <c r="A7" s="49" t="s">
        <v>5</v>
      </c>
      <c r="B7" s="15"/>
      <c r="C7" s="49">
        <v>7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0.125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36</v>
      </c>
      <c r="L9" s="25" t="str">
        <f>IF(K9*100/E9&gt;=50,"победитель","участник")</f>
        <v>участник</v>
      </c>
      <c r="P9" s="26">
        <f>R8-45%</f>
        <v>-0.32500000000000001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5</v>
      </c>
      <c r="B11" s="51" t="s">
        <v>12</v>
      </c>
      <c r="C11" s="34" t="s">
        <v>119</v>
      </c>
      <c r="D11" s="34" t="s">
        <v>119</v>
      </c>
      <c r="E11" s="34" t="s">
        <v>128</v>
      </c>
      <c r="F11" s="35"/>
      <c r="G11" s="36"/>
      <c r="H11" s="36"/>
      <c r="I11" s="37"/>
      <c r="J11" s="37" t="s">
        <v>44</v>
      </c>
      <c r="K11" s="38" t="s">
        <v>77</v>
      </c>
      <c r="L11" s="58" t="s">
        <v>80</v>
      </c>
      <c r="M11" s="40">
        <v>36</v>
      </c>
      <c r="N11" s="31">
        <f t="shared" ref="N11:N42" si="0">IF(M11="","",M11/$E$9)</f>
        <v>0.36</v>
      </c>
      <c r="O11" s="31">
        <f t="shared" ref="O11:O42" si="1">IF(M11="","",M11/$K$9)</f>
        <v>1</v>
      </c>
      <c r="P11" s="41" t="s">
        <v>84</v>
      </c>
      <c r="Q11" s="37" t="s">
        <v>62</v>
      </c>
      <c r="R11" s="43" t="s">
        <v>63</v>
      </c>
    </row>
    <row r="12" spans="1:21" s="32" customFormat="1" ht="12.95" customHeight="1" x14ac:dyDescent="0.2">
      <c r="A12" s="28">
        <v>7</v>
      </c>
      <c r="B12" s="51" t="s">
        <v>12</v>
      </c>
      <c r="C12" s="34" t="s">
        <v>130</v>
      </c>
      <c r="D12" s="34" t="s">
        <v>131</v>
      </c>
      <c r="E12" s="34" t="s">
        <v>119</v>
      </c>
      <c r="F12" s="35"/>
      <c r="G12" s="36"/>
      <c r="H12" s="36"/>
      <c r="I12" s="37"/>
      <c r="J12" s="37" t="s">
        <v>44</v>
      </c>
      <c r="K12" s="38" t="s">
        <v>77</v>
      </c>
      <c r="L12" s="58" t="s">
        <v>82</v>
      </c>
      <c r="M12" s="40">
        <v>27</v>
      </c>
      <c r="N12" s="31">
        <f t="shared" si="0"/>
        <v>0.27</v>
      </c>
      <c r="O12" s="31">
        <f t="shared" si="1"/>
        <v>0.75</v>
      </c>
      <c r="P12" s="41" t="str">
        <f t="shared" ref="P12:P43" si="2">IF(M12="","",IF($K$9=M12,$L$9,IF(M12&gt;=$H$9,"призер","участник")))</f>
        <v>участник</v>
      </c>
      <c r="Q12" s="37" t="s">
        <v>62</v>
      </c>
      <c r="R12" s="43" t="s">
        <v>63</v>
      </c>
    </row>
    <row r="13" spans="1:21" ht="42.75" x14ac:dyDescent="0.25">
      <c r="A13" s="28">
        <v>8</v>
      </c>
      <c r="B13" s="51" t="s">
        <v>12</v>
      </c>
      <c r="C13" s="34" t="s">
        <v>133</v>
      </c>
      <c r="D13" s="34" t="s">
        <v>123</v>
      </c>
      <c r="E13" s="34" t="s">
        <v>119</v>
      </c>
      <c r="F13" s="35"/>
      <c r="G13" s="36"/>
      <c r="H13" s="36"/>
      <c r="I13" s="37"/>
      <c r="J13" s="37" t="s">
        <v>44</v>
      </c>
      <c r="K13" s="38" t="s">
        <v>77</v>
      </c>
      <c r="L13" s="58" t="s">
        <v>83</v>
      </c>
      <c r="M13" s="40">
        <v>24</v>
      </c>
      <c r="N13" s="31">
        <f t="shared" si="0"/>
        <v>0.24</v>
      </c>
      <c r="O13" s="31">
        <f t="shared" si="1"/>
        <v>0.66666666666666663</v>
      </c>
      <c r="P13" s="41" t="str">
        <f t="shared" si="2"/>
        <v>участник</v>
      </c>
      <c r="Q13" s="37" t="s">
        <v>62</v>
      </c>
      <c r="R13" s="43" t="s">
        <v>63</v>
      </c>
    </row>
    <row r="14" spans="1:21" ht="42.75" x14ac:dyDescent="0.25">
      <c r="A14" s="28">
        <v>2</v>
      </c>
      <c r="B14" s="51" t="s">
        <v>12</v>
      </c>
      <c r="C14" s="34" t="s">
        <v>120</v>
      </c>
      <c r="D14" s="34" t="s">
        <v>128</v>
      </c>
      <c r="E14" s="34" t="s">
        <v>132</v>
      </c>
      <c r="F14" s="35"/>
      <c r="G14" s="36"/>
      <c r="H14" s="36"/>
      <c r="I14" s="37"/>
      <c r="J14" s="37" t="s">
        <v>44</v>
      </c>
      <c r="K14" s="38" t="s">
        <v>74</v>
      </c>
      <c r="L14" s="58" t="s">
        <v>76</v>
      </c>
      <c r="M14" s="40">
        <v>21</v>
      </c>
      <c r="N14" s="31">
        <f t="shared" si="0"/>
        <v>0.21</v>
      </c>
      <c r="O14" s="31">
        <f t="shared" si="1"/>
        <v>0.58333333333333337</v>
      </c>
      <c r="P14" s="41" t="str">
        <f t="shared" si="2"/>
        <v>участник</v>
      </c>
      <c r="Q14" s="37" t="s">
        <v>62</v>
      </c>
      <c r="R14" s="43" t="s">
        <v>63</v>
      </c>
    </row>
    <row r="15" spans="1:21" ht="42.75" x14ac:dyDescent="0.25">
      <c r="A15" s="28">
        <v>4</v>
      </c>
      <c r="B15" s="51" t="s">
        <v>12</v>
      </c>
      <c r="C15" s="34" t="s">
        <v>121</v>
      </c>
      <c r="D15" s="34" t="s">
        <v>133</v>
      </c>
      <c r="E15" s="34" t="s">
        <v>131</v>
      </c>
      <c r="F15" s="35"/>
      <c r="G15" s="36"/>
      <c r="H15" s="36"/>
      <c r="I15" s="37"/>
      <c r="J15" s="37" t="s">
        <v>44</v>
      </c>
      <c r="K15" s="38" t="s">
        <v>77</v>
      </c>
      <c r="L15" s="58" t="s">
        <v>79</v>
      </c>
      <c r="M15" s="40">
        <v>18</v>
      </c>
      <c r="N15" s="31">
        <f t="shared" si="0"/>
        <v>0.18</v>
      </c>
      <c r="O15" s="31">
        <f t="shared" si="1"/>
        <v>0.5</v>
      </c>
      <c r="P15" s="41" t="str">
        <f t="shared" si="2"/>
        <v>участник</v>
      </c>
      <c r="Q15" s="37" t="s">
        <v>62</v>
      </c>
      <c r="R15" s="43" t="s">
        <v>63</v>
      </c>
    </row>
    <row r="16" spans="1:21" ht="42.75" x14ac:dyDescent="0.25">
      <c r="A16" s="28">
        <v>3</v>
      </c>
      <c r="B16" s="51" t="s">
        <v>12</v>
      </c>
      <c r="C16" s="34" t="s">
        <v>133</v>
      </c>
      <c r="D16" s="34" t="s">
        <v>135</v>
      </c>
      <c r="E16" s="34" t="s">
        <v>119</v>
      </c>
      <c r="F16" s="44"/>
      <c r="G16" s="36"/>
      <c r="H16" s="36"/>
      <c r="I16" s="45"/>
      <c r="J16" s="45" t="s">
        <v>44</v>
      </c>
      <c r="K16" s="46" t="s">
        <v>77</v>
      </c>
      <c r="L16" s="58" t="s">
        <v>78</v>
      </c>
      <c r="M16" s="40">
        <v>12</v>
      </c>
      <c r="N16" s="31">
        <f t="shared" si="0"/>
        <v>0.12</v>
      </c>
      <c r="O16" s="31">
        <f t="shared" si="1"/>
        <v>0.33333333333333331</v>
      </c>
      <c r="P16" s="41" t="str">
        <f t="shared" si="2"/>
        <v>участник</v>
      </c>
      <c r="Q16" s="37" t="s">
        <v>62</v>
      </c>
      <c r="R16" s="43" t="s">
        <v>63</v>
      </c>
    </row>
    <row r="17" spans="1:18" ht="42.75" x14ac:dyDescent="0.25">
      <c r="A17" s="28">
        <v>1</v>
      </c>
      <c r="B17" s="51" t="s">
        <v>12</v>
      </c>
      <c r="C17" s="34" t="s">
        <v>134</v>
      </c>
      <c r="D17" s="34" t="s">
        <v>130</v>
      </c>
      <c r="E17" s="34" t="s">
        <v>118</v>
      </c>
      <c r="F17" s="35"/>
      <c r="G17" s="36"/>
      <c r="H17" s="36"/>
      <c r="I17" s="37"/>
      <c r="J17" s="37" t="s">
        <v>44</v>
      </c>
      <c r="K17" s="38" t="s">
        <v>74</v>
      </c>
      <c r="L17" s="58" t="s">
        <v>75</v>
      </c>
      <c r="M17" s="40">
        <v>9</v>
      </c>
      <c r="N17" s="31">
        <f t="shared" si="0"/>
        <v>0.09</v>
      </c>
      <c r="O17" s="31">
        <f t="shared" si="1"/>
        <v>0.25</v>
      </c>
      <c r="P17" s="41" t="str">
        <f t="shared" si="2"/>
        <v>участник</v>
      </c>
      <c r="Q17" s="37" t="s">
        <v>62</v>
      </c>
      <c r="R17" s="43" t="s">
        <v>63</v>
      </c>
    </row>
    <row r="18" spans="1:18" ht="42.75" x14ac:dyDescent="0.25">
      <c r="A18" s="28">
        <v>6</v>
      </c>
      <c r="B18" s="51" t="s">
        <v>12</v>
      </c>
      <c r="C18" s="34" t="s">
        <v>121</v>
      </c>
      <c r="D18" s="34" t="s">
        <v>119</v>
      </c>
      <c r="E18" s="34" t="s">
        <v>119</v>
      </c>
      <c r="F18" s="35"/>
      <c r="G18" s="36"/>
      <c r="H18" s="36"/>
      <c r="I18" s="37"/>
      <c r="J18" s="37" t="s">
        <v>44</v>
      </c>
      <c r="K18" s="38" t="s">
        <v>77</v>
      </c>
      <c r="L18" s="58" t="s">
        <v>81</v>
      </c>
      <c r="M18" s="40">
        <v>9</v>
      </c>
      <c r="N18" s="31">
        <f t="shared" si="0"/>
        <v>0.09</v>
      </c>
      <c r="O18" s="31">
        <f t="shared" si="1"/>
        <v>0.25</v>
      </c>
      <c r="P18" s="41" t="str">
        <f t="shared" si="2"/>
        <v>участник</v>
      </c>
      <c r="Q18" s="37" t="s">
        <v>62</v>
      </c>
      <c r="R18" s="43" t="s">
        <v>63</v>
      </c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ref="P44:P60" si="5">IF(M44="","",IF($K$9=M44,$L$9,IF(M44&gt;=$H$9,"призер","участник")))</f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5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5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5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5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5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5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5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5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5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5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5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5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5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5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5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5"/>
        <v/>
      </c>
      <c r="Q60" s="37"/>
      <c r="R60" s="43"/>
    </row>
    <row r="62" spans="1:18" x14ac:dyDescent="0.25">
      <c r="B62" s="33" t="s">
        <v>23</v>
      </c>
    </row>
  </sheetData>
  <protectedRanges>
    <protectedRange sqref="N19:N60" name="Диапазон1_3_1"/>
    <protectedRange sqref="O19:O60" name="Диапазон1_1_1_1"/>
    <protectedRange sqref="P19:P60" name="Диапазон1_2_1_1_1"/>
    <protectedRange sqref="N11:N18" name="Диапазон1_3_1_1"/>
    <protectedRange sqref="O11:O18" name="Диапазон1_1_1_1_1"/>
    <protectedRange sqref="P11:P18" name="Диапазон1_2_1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C4:C8 A4:A8 E9 F4:F8 E6:E7 B10:F10 C11:F11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0"/>
  <sheetViews>
    <sheetView topLeftCell="B32" zoomScaleNormal="100" workbookViewId="0">
      <selection activeCell="E45" sqref="E45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48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COUNTA(M11:M58)</f>
        <v>34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COUNTIF(P11:P58,"победитель")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COUNTIF(P11:P58,"призер")</f>
        <v>5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COUNTIF(P11:P58,"участник")</f>
        <v>28</v>
      </c>
    </row>
    <row r="7" spans="1:21" x14ac:dyDescent="0.25">
      <c r="A7" s="49" t="s">
        <v>5</v>
      </c>
      <c r="B7" s="15"/>
      <c r="C7" s="49">
        <v>8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0.17647058823529413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MAX(M11:M58)</f>
        <v>69</v>
      </c>
      <c r="L9" s="25" t="str">
        <f>IF(K9*100/E9&gt;=50,"победитель","участник")</f>
        <v>победитель</v>
      </c>
      <c r="P9" s="26">
        <f>R8-45%</f>
        <v>-0.27352941176470591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22</v>
      </c>
      <c r="B11" s="51" t="s">
        <v>12</v>
      </c>
      <c r="C11" s="34" t="s">
        <v>121</v>
      </c>
      <c r="D11" s="34" t="s">
        <v>120</v>
      </c>
      <c r="E11" s="34" t="s">
        <v>140</v>
      </c>
      <c r="F11" s="35"/>
      <c r="G11" s="36"/>
      <c r="H11" s="36"/>
      <c r="I11" s="37"/>
      <c r="J11" s="37" t="s">
        <v>44</v>
      </c>
      <c r="K11" s="38" t="s">
        <v>46</v>
      </c>
      <c r="L11" s="39" t="str">
        <f>'[1]16264 Основы безопасно 8 класс'!A23</f>
        <v>16264/edu023340/8/86wv7wzv</v>
      </c>
      <c r="M11" s="40">
        <v>69</v>
      </c>
      <c r="N11" s="31">
        <f t="shared" ref="N11:N58" si="0">IF(M11="","",M11/$E$9)</f>
        <v>0.69</v>
      </c>
      <c r="O11" s="31">
        <f t="shared" ref="O11:O58" si="1">IF(M11="","",M11/$K$9)</f>
        <v>1</v>
      </c>
      <c r="P11" s="41" t="str">
        <f t="shared" ref="P11:P58" si="2">IF(M11="","",IF($K$9=M11,$L$9,IF(M11&gt;=$H$9,"призер","участник")))</f>
        <v>победитель</v>
      </c>
      <c r="Q11" s="37" t="s">
        <v>58</v>
      </c>
      <c r="R11" s="43" t="s">
        <v>59</v>
      </c>
    </row>
    <row r="12" spans="1:21" s="32" customFormat="1" ht="12.95" customHeight="1" x14ac:dyDescent="0.2">
      <c r="A12" s="28">
        <v>15</v>
      </c>
      <c r="B12" s="51" t="s">
        <v>12</v>
      </c>
      <c r="C12" s="34" t="s">
        <v>121</v>
      </c>
      <c r="D12" s="34" t="s">
        <v>131</v>
      </c>
      <c r="E12" s="34" t="s">
        <v>131</v>
      </c>
      <c r="F12" s="35"/>
      <c r="G12" s="36"/>
      <c r="H12" s="36"/>
      <c r="I12" s="37"/>
      <c r="J12" s="37" t="s">
        <v>44</v>
      </c>
      <c r="K12" s="38" t="s">
        <v>46</v>
      </c>
      <c r="L12" s="39" t="str">
        <f>'[1]16264 Основы безопасно 8 класс'!A16</f>
        <v>16264/edu023340/8/364rg765</v>
      </c>
      <c r="M12" s="40">
        <v>62</v>
      </c>
      <c r="N12" s="31">
        <f t="shared" si="0"/>
        <v>0.62</v>
      </c>
      <c r="O12" s="31">
        <f t="shared" si="1"/>
        <v>0.89855072463768115</v>
      </c>
      <c r="P12" s="41" t="str">
        <f t="shared" si="2"/>
        <v>призер</v>
      </c>
      <c r="Q12" s="37" t="s">
        <v>58</v>
      </c>
      <c r="R12" s="43" t="s">
        <v>59</v>
      </c>
    </row>
    <row r="13" spans="1:21" x14ac:dyDescent="0.25">
      <c r="A13" s="28">
        <v>21</v>
      </c>
      <c r="B13" s="51" t="s">
        <v>12</v>
      </c>
      <c r="C13" s="34" t="s">
        <v>134</v>
      </c>
      <c r="D13" s="34" t="s">
        <v>138</v>
      </c>
      <c r="E13" s="34" t="s">
        <v>128</v>
      </c>
      <c r="F13" s="35"/>
      <c r="G13" s="36"/>
      <c r="H13" s="36"/>
      <c r="I13" s="37"/>
      <c r="J13" s="37" t="s">
        <v>44</v>
      </c>
      <c r="K13" s="38" t="s">
        <v>46</v>
      </c>
      <c r="L13" s="39" t="str">
        <f>'[1]16264 Основы безопасно 8 класс'!A22</f>
        <v>16264/edu023340/8/9zqrqw64</v>
      </c>
      <c r="M13" s="40">
        <v>59</v>
      </c>
      <c r="N13" s="31">
        <f t="shared" si="0"/>
        <v>0.59</v>
      </c>
      <c r="O13" s="31">
        <f t="shared" si="1"/>
        <v>0.85507246376811596</v>
      </c>
      <c r="P13" s="41" t="str">
        <f t="shared" si="2"/>
        <v>призер</v>
      </c>
      <c r="Q13" s="37" t="s">
        <v>58</v>
      </c>
      <c r="R13" s="43" t="s">
        <v>59</v>
      </c>
    </row>
    <row r="14" spans="1:21" x14ac:dyDescent="0.25">
      <c r="A14" s="28">
        <v>17</v>
      </c>
      <c r="B14" s="51" t="s">
        <v>12</v>
      </c>
      <c r="C14" s="34" t="s">
        <v>133</v>
      </c>
      <c r="D14" s="34" t="s">
        <v>133</v>
      </c>
      <c r="E14" s="34" t="s">
        <v>119</v>
      </c>
      <c r="F14" s="35"/>
      <c r="G14" s="36"/>
      <c r="H14" s="36"/>
      <c r="I14" s="37"/>
      <c r="J14" s="37" t="s">
        <v>44</v>
      </c>
      <c r="K14" s="38" t="s">
        <v>46</v>
      </c>
      <c r="L14" s="39" t="str">
        <f>'[1]16264 Основы безопасно 8 класс'!A18</f>
        <v>16264/edu023340/8/2z93g9zr</v>
      </c>
      <c r="M14" s="40">
        <v>56</v>
      </c>
      <c r="N14" s="31">
        <f t="shared" si="0"/>
        <v>0.56000000000000005</v>
      </c>
      <c r="O14" s="31">
        <f t="shared" si="1"/>
        <v>0.81159420289855078</v>
      </c>
      <c r="P14" s="41" t="str">
        <f t="shared" si="2"/>
        <v>призер</v>
      </c>
      <c r="Q14" s="37" t="s">
        <v>58</v>
      </c>
      <c r="R14" s="43" t="s">
        <v>59</v>
      </c>
    </row>
    <row r="15" spans="1:21" x14ac:dyDescent="0.25">
      <c r="A15" s="28">
        <v>16</v>
      </c>
      <c r="B15" s="51" t="s">
        <v>12</v>
      </c>
      <c r="C15" s="34" t="s">
        <v>133</v>
      </c>
      <c r="D15" s="34" t="s">
        <v>119</v>
      </c>
      <c r="E15" s="34" t="s">
        <v>130</v>
      </c>
      <c r="F15" s="35"/>
      <c r="G15" s="36"/>
      <c r="H15" s="36"/>
      <c r="I15" s="37"/>
      <c r="J15" s="37" t="s">
        <v>44</v>
      </c>
      <c r="K15" s="38" t="s">
        <v>46</v>
      </c>
      <c r="L15" s="39" t="str">
        <f>'[1]16264 Основы безопасно 8 класс'!A17</f>
        <v>16264/edu023340/8/wz8v38z9</v>
      </c>
      <c r="M15" s="40">
        <v>53</v>
      </c>
      <c r="N15" s="31">
        <f t="shared" si="0"/>
        <v>0.53</v>
      </c>
      <c r="O15" s="31">
        <f t="shared" si="1"/>
        <v>0.76811594202898548</v>
      </c>
      <c r="P15" s="41" t="str">
        <f t="shared" si="2"/>
        <v>призер</v>
      </c>
      <c r="Q15" s="37" t="s">
        <v>58</v>
      </c>
      <c r="R15" s="43" t="s">
        <v>59</v>
      </c>
    </row>
    <row r="16" spans="1:21" ht="42.75" x14ac:dyDescent="0.25">
      <c r="A16" s="28">
        <v>30</v>
      </c>
      <c r="B16" s="51" t="s">
        <v>12</v>
      </c>
      <c r="C16" s="34" t="s">
        <v>119</v>
      </c>
      <c r="D16" s="34" t="s">
        <v>126</v>
      </c>
      <c r="E16" s="60" t="s">
        <v>123</v>
      </c>
      <c r="F16" s="35"/>
      <c r="G16" s="36"/>
      <c r="H16" s="36"/>
      <c r="I16" s="37"/>
      <c r="J16" s="37" t="s">
        <v>44</v>
      </c>
      <c r="K16" s="38" t="s">
        <v>91</v>
      </c>
      <c r="L16" s="62" t="s">
        <v>93</v>
      </c>
      <c r="M16" s="40">
        <v>50</v>
      </c>
      <c r="N16" s="31">
        <f t="shared" si="0"/>
        <v>0.5</v>
      </c>
      <c r="O16" s="31">
        <f t="shared" si="1"/>
        <v>0.72463768115942029</v>
      </c>
      <c r="P16" s="41" t="str">
        <f t="shared" si="2"/>
        <v>призер</v>
      </c>
      <c r="Q16" s="37" t="s">
        <v>62</v>
      </c>
      <c r="R16" s="43" t="s">
        <v>59</v>
      </c>
    </row>
    <row r="17" spans="1:18" x14ac:dyDescent="0.25">
      <c r="A17" s="28">
        <v>18</v>
      </c>
      <c r="B17" s="51" t="s">
        <v>12</v>
      </c>
      <c r="C17" s="34" t="s">
        <v>133</v>
      </c>
      <c r="D17" s="34" t="s">
        <v>119</v>
      </c>
      <c r="E17" s="34" t="s">
        <v>131</v>
      </c>
      <c r="F17" s="35"/>
      <c r="G17" s="36"/>
      <c r="H17" s="36"/>
      <c r="I17" s="37"/>
      <c r="J17" s="37" t="s">
        <v>44</v>
      </c>
      <c r="K17" s="38" t="s">
        <v>46</v>
      </c>
      <c r="L17" s="39" t="str">
        <f>'[1]16264 Основы безопасно 8 класс'!A19</f>
        <v>16264/edu023340/8/363w9469</v>
      </c>
      <c r="M17" s="40">
        <v>39</v>
      </c>
      <c r="N17" s="31">
        <f t="shared" si="0"/>
        <v>0.39</v>
      </c>
      <c r="O17" s="31">
        <f t="shared" si="1"/>
        <v>0.56521739130434778</v>
      </c>
      <c r="P17" s="41" t="str">
        <f t="shared" si="2"/>
        <v>участник</v>
      </c>
      <c r="Q17" s="37" t="s">
        <v>58</v>
      </c>
      <c r="R17" s="43" t="s">
        <v>59</v>
      </c>
    </row>
    <row r="18" spans="1:18" x14ac:dyDescent="0.25">
      <c r="A18" s="28">
        <v>7</v>
      </c>
      <c r="B18" s="51" t="s">
        <v>12</v>
      </c>
      <c r="C18" s="34" t="s">
        <v>128</v>
      </c>
      <c r="D18" s="34" t="s">
        <v>129</v>
      </c>
      <c r="E18" s="34" t="s">
        <v>120</v>
      </c>
      <c r="F18" s="35"/>
      <c r="G18" s="36"/>
      <c r="H18" s="36"/>
      <c r="I18" s="37"/>
      <c r="J18" s="37" t="s">
        <v>44</v>
      </c>
      <c r="K18" s="38" t="s">
        <v>45</v>
      </c>
      <c r="L18" s="39" t="str">
        <f>'[1]16264 Основы безопасно 8 класс'!A8</f>
        <v>16264/edu023340/8/v6rgr7z7</v>
      </c>
      <c r="M18" s="40">
        <v>37</v>
      </c>
      <c r="N18" s="31">
        <f t="shared" si="0"/>
        <v>0.37</v>
      </c>
      <c r="O18" s="31">
        <f t="shared" si="1"/>
        <v>0.53623188405797106</v>
      </c>
      <c r="P18" s="41" t="str">
        <f t="shared" si="2"/>
        <v>участник</v>
      </c>
      <c r="Q18" s="37" t="s">
        <v>58</v>
      </c>
      <c r="R18" s="43" t="s">
        <v>59</v>
      </c>
    </row>
    <row r="19" spans="1:18" x14ac:dyDescent="0.25">
      <c r="A19" s="28">
        <v>9</v>
      </c>
      <c r="B19" s="51" t="s">
        <v>12</v>
      </c>
      <c r="C19" s="34" t="s">
        <v>121</v>
      </c>
      <c r="D19" s="34" t="s">
        <v>120</v>
      </c>
      <c r="E19" s="34" t="s">
        <v>131</v>
      </c>
      <c r="F19" s="35"/>
      <c r="G19" s="36"/>
      <c r="H19" s="36"/>
      <c r="I19" s="37"/>
      <c r="J19" s="37" t="s">
        <v>44</v>
      </c>
      <c r="K19" s="38" t="s">
        <v>45</v>
      </c>
      <c r="L19" s="39" t="str">
        <f>'[1]16264 Основы безопасно 8 класс'!A10</f>
        <v>16264/edu023340/8/86747vz9</v>
      </c>
      <c r="M19" s="40">
        <v>34</v>
      </c>
      <c r="N19" s="31">
        <f t="shared" si="0"/>
        <v>0.34</v>
      </c>
      <c r="O19" s="31">
        <f t="shared" si="1"/>
        <v>0.49275362318840582</v>
      </c>
      <c r="P19" s="41" t="str">
        <f t="shared" si="2"/>
        <v>участник</v>
      </c>
      <c r="Q19" s="37" t="s">
        <v>58</v>
      </c>
      <c r="R19" s="43" t="s">
        <v>59</v>
      </c>
    </row>
    <row r="20" spans="1:18" x14ac:dyDescent="0.25">
      <c r="A20" s="28">
        <v>14</v>
      </c>
      <c r="B20" s="51" t="s">
        <v>12</v>
      </c>
      <c r="C20" s="34" t="s">
        <v>120</v>
      </c>
      <c r="D20" s="34" t="s">
        <v>119</v>
      </c>
      <c r="E20" s="34" t="s">
        <v>119</v>
      </c>
      <c r="F20" s="35"/>
      <c r="G20" s="36"/>
      <c r="H20" s="36"/>
      <c r="I20" s="37"/>
      <c r="J20" s="37" t="s">
        <v>44</v>
      </c>
      <c r="K20" s="38" t="s">
        <v>46</v>
      </c>
      <c r="L20" s="39" t="str">
        <f>'[1]16264 Основы безопасно 8 класс'!A15</f>
        <v>16264/edu023340/8/g6gv53z2</v>
      </c>
      <c r="M20" s="40">
        <v>33</v>
      </c>
      <c r="N20" s="31">
        <f t="shared" si="0"/>
        <v>0.33</v>
      </c>
      <c r="O20" s="31">
        <f t="shared" si="1"/>
        <v>0.47826086956521741</v>
      </c>
      <c r="P20" s="41" t="str">
        <f t="shared" si="2"/>
        <v>участник</v>
      </c>
      <c r="Q20" s="37" t="s">
        <v>58</v>
      </c>
      <c r="R20" s="43" t="s">
        <v>59</v>
      </c>
    </row>
    <row r="21" spans="1:18" ht="42.75" x14ac:dyDescent="0.25">
      <c r="A21" s="28">
        <v>31</v>
      </c>
      <c r="B21" s="51" t="s">
        <v>12</v>
      </c>
      <c r="C21" s="34" t="s">
        <v>130</v>
      </c>
      <c r="D21" s="34" t="s">
        <v>134</v>
      </c>
      <c r="E21" s="34" t="s">
        <v>128</v>
      </c>
      <c r="F21" s="35"/>
      <c r="G21" s="36"/>
      <c r="H21" s="36"/>
      <c r="I21" s="37"/>
      <c r="J21" s="37" t="s">
        <v>44</v>
      </c>
      <c r="K21" s="38" t="s">
        <v>91</v>
      </c>
      <c r="L21" s="62" t="s">
        <v>94</v>
      </c>
      <c r="M21" s="40">
        <v>33</v>
      </c>
      <c r="N21" s="31">
        <f t="shared" si="0"/>
        <v>0.33</v>
      </c>
      <c r="O21" s="31">
        <f t="shared" si="1"/>
        <v>0.47826086956521741</v>
      </c>
      <c r="P21" s="41" t="str">
        <f t="shared" si="2"/>
        <v>участник</v>
      </c>
      <c r="Q21" s="37" t="s">
        <v>62</v>
      </c>
      <c r="R21" s="43" t="s">
        <v>59</v>
      </c>
    </row>
    <row r="22" spans="1:18" ht="42.75" x14ac:dyDescent="0.25">
      <c r="A22" s="28">
        <v>27</v>
      </c>
      <c r="B22" s="51" t="s">
        <v>12</v>
      </c>
      <c r="C22" s="47" t="s">
        <v>119</v>
      </c>
      <c r="D22" s="47" t="s">
        <v>131</v>
      </c>
      <c r="E22" s="47" t="s">
        <v>118</v>
      </c>
      <c r="F22" s="48"/>
      <c r="G22" s="36"/>
      <c r="H22" s="36"/>
      <c r="I22" s="43"/>
      <c r="J22" s="43" t="s">
        <v>44</v>
      </c>
      <c r="K22" s="38" t="s">
        <v>85</v>
      </c>
      <c r="L22" s="62" t="s">
        <v>89</v>
      </c>
      <c r="M22" s="40">
        <v>32</v>
      </c>
      <c r="N22" s="31">
        <f t="shared" si="0"/>
        <v>0.32</v>
      </c>
      <c r="O22" s="31">
        <f t="shared" si="1"/>
        <v>0.46376811594202899</v>
      </c>
      <c r="P22" s="41" t="str">
        <f t="shared" si="2"/>
        <v>участник</v>
      </c>
      <c r="Q22" s="37" t="s">
        <v>62</v>
      </c>
      <c r="R22" s="43" t="s">
        <v>59</v>
      </c>
    </row>
    <row r="23" spans="1:18" ht="42.75" x14ac:dyDescent="0.25">
      <c r="A23" s="28">
        <v>32</v>
      </c>
      <c r="B23" s="51" t="s">
        <v>12</v>
      </c>
      <c r="C23" s="34" t="s">
        <v>121</v>
      </c>
      <c r="D23" s="34" t="s">
        <v>119</v>
      </c>
      <c r="E23" s="34" t="s">
        <v>137</v>
      </c>
      <c r="F23" s="35"/>
      <c r="G23" s="36"/>
      <c r="H23" s="36"/>
      <c r="I23" s="37"/>
      <c r="J23" s="37" t="s">
        <v>44</v>
      </c>
      <c r="K23" s="38" t="s">
        <v>91</v>
      </c>
      <c r="L23" s="62" t="s">
        <v>95</v>
      </c>
      <c r="M23" s="40">
        <v>30</v>
      </c>
      <c r="N23" s="31">
        <f t="shared" si="0"/>
        <v>0.3</v>
      </c>
      <c r="O23" s="31">
        <f t="shared" si="1"/>
        <v>0.43478260869565216</v>
      </c>
      <c r="P23" s="41" t="str">
        <f t="shared" si="2"/>
        <v>участник</v>
      </c>
      <c r="Q23" s="37" t="s">
        <v>62</v>
      </c>
      <c r="R23" s="43" t="s">
        <v>59</v>
      </c>
    </row>
    <row r="24" spans="1:18" ht="42.75" x14ac:dyDescent="0.25">
      <c r="A24" s="28">
        <v>33</v>
      </c>
      <c r="B24" s="51" t="s">
        <v>12</v>
      </c>
      <c r="C24" s="34" t="s">
        <v>127</v>
      </c>
      <c r="D24" s="34" t="s">
        <v>119</v>
      </c>
      <c r="E24" s="34" t="s">
        <v>119</v>
      </c>
      <c r="F24" s="35"/>
      <c r="G24" s="42"/>
      <c r="H24" s="42"/>
      <c r="I24" s="37"/>
      <c r="J24" s="37" t="s">
        <v>44</v>
      </c>
      <c r="K24" s="38" t="s">
        <v>91</v>
      </c>
      <c r="L24" s="62" t="s">
        <v>96</v>
      </c>
      <c r="M24" s="40">
        <v>30</v>
      </c>
      <c r="N24" s="31">
        <f t="shared" si="0"/>
        <v>0.3</v>
      </c>
      <c r="O24" s="31">
        <f t="shared" si="1"/>
        <v>0.43478260869565216</v>
      </c>
      <c r="P24" s="41" t="str">
        <f t="shared" si="2"/>
        <v>участник</v>
      </c>
      <c r="Q24" s="37" t="s">
        <v>62</v>
      </c>
      <c r="R24" s="43" t="s">
        <v>59</v>
      </c>
    </row>
    <row r="25" spans="1:18" x14ac:dyDescent="0.25">
      <c r="A25" s="28">
        <v>23</v>
      </c>
      <c r="B25" s="51" t="s">
        <v>12</v>
      </c>
      <c r="C25" s="34" t="s">
        <v>133</v>
      </c>
      <c r="D25" s="34" t="s">
        <v>118</v>
      </c>
      <c r="E25" s="34" t="s">
        <v>129</v>
      </c>
      <c r="F25" s="35"/>
      <c r="G25" s="36"/>
      <c r="H25" s="36"/>
      <c r="I25" s="37"/>
      <c r="J25" s="37" t="s">
        <v>44</v>
      </c>
      <c r="K25" s="38" t="s">
        <v>46</v>
      </c>
      <c r="L25" s="39" t="str">
        <f>'[1]16264 Основы безопасно 8 класс'!A24</f>
        <v>16264/edu023340/8/76vq9wz2</v>
      </c>
      <c r="M25" s="40">
        <v>29</v>
      </c>
      <c r="N25" s="31">
        <f t="shared" si="0"/>
        <v>0.28999999999999998</v>
      </c>
      <c r="O25" s="31">
        <f t="shared" si="1"/>
        <v>0.42028985507246375</v>
      </c>
      <c r="P25" s="41" t="str">
        <f t="shared" si="2"/>
        <v>участник</v>
      </c>
      <c r="Q25" s="37" t="s">
        <v>58</v>
      </c>
      <c r="R25" s="43" t="s">
        <v>59</v>
      </c>
    </row>
    <row r="26" spans="1:18" x14ac:dyDescent="0.25">
      <c r="A26" s="28">
        <v>6</v>
      </c>
      <c r="B26" s="51" t="s">
        <v>12</v>
      </c>
      <c r="C26" s="34" t="s">
        <v>120</v>
      </c>
      <c r="D26" s="34" t="s">
        <v>133</v>
      </c>
      <c r="E26" s="34" t="s">
        <v>119</v>
      </c>
      <c r="F26" s="35"/>
      <c r="G26" s="36"/>
      <c r="H26" s="36"/>
      <c r="I26" s="37"/>
      <c r="J26" s="37" t="s">
        <v>44</v>
      </c>
      <c r="K26" s="38" t="s">
        <v>45</v>
      </c>
      <c r="L26" s="39" t="str">
        <f>'[1]16264 Основы безопасно 8 класс'!A7</f>
        <v>16264/edu023340/8/wz8v78z9</v>
      </c>
      <c r="M26" s="40">
        <v>28</v>
      </c>
      <c r="N26" s="31">
        <f t="shared" si="0"/>
        <v>0.28000000000000003</v>
      </c>
      <c r="O26" s="31">
        <f t="shared" si="1"/>
        <v>0.40579710144927539</v>
      </c>
      <c r="P26" s="41" t="str">
        <f t="shared" si="2"/>
        <v>участник</v>
      </c>
      <c r="Q26" s="37" t="s">
        <v>58</v>
      </c>
      <c r="R26" s="43" t="s">
        <v>59</v>
      </c>
    </row>
    <row r="27" spans="1:18" x14ac:dyDescent="0.25">
      <c r="A27" s="28">
        <v>10</v>
      </c>
      <c r="B27" s="51" t="s">
        <v>12</v>
      </c>
      <c r="C27" s="34" t="s">
        <v>123</v>
      </c>
      <c r="D27" s="34" t="s">
        <v>123</v>
      </c>
      <c r="E27" s="34" t="s">
        <v>118</v>
      </c>
      <c r="F27" s="35"/>
      <c r="G27" s="36"/>
      <c r="H27" s="36"/>
      <c r="I27" s="37"/>
      <c r="J27" s="37" t="s">
        <v>44</v>
      </c>
      <c r="K27" s="38" t="s">
        <v>45</v>
      </c>
      <c r="L27" s="39" t="str">
        <f>'[1]16264 Основы безопасно 8 класс'!A11</f>
        <v>16264/edu023340/8/862g28zw</v>
      </c>
      <c r="M27" s="40">
        <v>28</v>
      </c>
      <c r="N27" s="31">
        <f t="shared" si="0"/>
        <v>0.28000000000000003</v>
      </c>
      <c r="O27" s="31">
        <f t="shared" si="1"/>
        <v>0.40579710144927539</v>
      </c>
      <c r="P27" s="41" t="str">
        <f t="shared" si="2"/>
        <v>участник</v>
      </c>
      <c r="Q27" s="37" t="s">
        <v>58</v>
      </c>
      <c r="R27" s="43" t="s">
        <v>59</v>
      </c>
    </row>
    <row r="28" spans="1:18" ht="42.75" x14ac:dyDescent="0.25">
      <c r="A28" s="28">
        <v>24</v>
      </c>
      <c r="B28" s="51" t="s">
        <v>12</v>
      </c>
      <c r="C28" s="34" t="s">
        <v>130</v>
      </c>
      <c r="D28" s="34" t="s">
        <v>131</v>
      </c>
      <c r="E28" s="34" t="s">
        <v>128</v>
      </c>
      <c r="F28" s="35"/>
      <c r="G28" s="36"/>
      <c r="H28" s="36"/>
      <c r="I28" s="37"/>
      <c r="J28" s="37" t="s">
        <v>44</v>
      </c>
      <c r="K28" s="38" t="s">
        <v>85</v>
      </c>
      <c r="L28" s="62" t="s">
        <v>86</v>
      </c>
      <c r="M28" s="40">
        <v>27</v>
      </c>
      <c r="N28" s="31">
        <f t="shared" si="0"/>
        <v>0.27</v>
      </c>
      <c r="O28" s="31">
        <f t="shared" si="1"/>
        <v>0.39130434782608697</v>
      </c>
      <c r="P28" s="41" t="str">
        <f t="shared" si="2"/>
        <v>участник</v>
      </c>
      <c r="Q28" s="37" t="s">
        <v>62</v>
      </c>
      <c r="R28" s="43" t="s">
        <v>59</v>
      </c>
    </row>
    <row r="29" spans="1:18" x14ac:dyDescent="0.25">
      <c r="A29" s="28">
        <v>11</v>
      </c>
      <c r="B29" s="51" t="s">
        <v>12</v>
      </c>
      <c r="C29" s="34" t="s">
        <v>125</v>
      </c>
      <c r="D29" s="34" t="s">
        <v>122</v>
      </c>
      <c r="E29" s="34" t="s">
        <v>129</v>
      </c>
      <c r="F29" s="35"/>
      <c r="G29" s="36"/>
      <c r="H29" s="36"/>
      <c r="I29" s="37"/>
      <c r="J29" s="37" t="s">
        <v>44</v>
      </c>
      <c r="K29" s="38" t="s">
        <v>45</v>
      </c>
      <c r="L29" s="39" t="str">
        <f>'[1]16264 Основы безопасно 8 класс'!A12</f>
        <v>16264/edu023340/8/9zqr8w64</v>
      </c>
      <c r="M29" s="40">
        <v>25</v>
      </c>
      <c r="N29" s="31">
        <f t="shared" si="0"/>
        <v>0.25</v>
      </c>
      <c r="O29" s="31">
        <f t="shared" si="1"/>
        <v>0.36231884057971014</v>
      </c>
      <c r="P29" s="41" t="str">
        <f t="shared" si="2"/>
        <v>участник</v>
      </c>
      <c r="Q29" s="37" t="s">
        <v>58</v>
      </c>
      <c r="R29" s="43" t="s">
        <v>59</v>
      </c>
    </row>
    <row r="30" spans="1:18" ht="42.75" x14ac:dyDescent="0.25">
      <c r="A30" s="28">
        <v>34</v>
      </c>
      <c r="B30" s="51" t="s">
        <v>12</v>
      </c>
      <c r="C30" s="34" t="s">
        <v>133</v>
      </c>
      <c r="D30" s="34" t="s">
        <v>139</v>
      </c>
      <c r="E30" s="34" t="s">
        <v>119</v>
      </c>
      <c r="F30" s="35"/>
      <c r="G30" s="36"/>
      <c r="H30" s="36"/>
      <c r="I30" s="37"/>
      <c r="J30" s="37" t="s">
        <v>44</v>
      </c>
      <c r="K30" s="38" t="s">
        <v>85</v>
      </c>
      <c r="L30" s="62" t="s">
        <v>97</v>
      </c>
      <c r="M30" s="40">
        <v>25</v>
      </c>
      <c r="N30" s="31">
        <f t="shared" si="0"/>
        <v>0.25</v>
      </c>
      <c r="O30" s="31">
        <f t="shared" si="1"/>
        <v>0.36231884057971014</v>
      </c>
      <c r="P30" s="41" t="str">
        <f t="shared" si="2"/>
        <v>участник</v>
      </c>
      <c r="Q30" s="37" t="s">
        <v>62</v>
      </c>
      <c r="R30" s="43" t="s">
        <v>59</v>
      </c>
    </row>
    <row r="31" spans="1:18" ht="42.75" x14ac:dyDescent="0.25">
      <c r="A31" s="28">
        <v>29</v>
      </c>
      <c r="B31" s="51" t="s">
        <v>12</v>
      </c>
      <c r="C31" s="34" t="s">
        <v>129</v>
      </c>
      <c r="D31" s="34" t="s">
        <v>123</v>
      </c>
      <c r="E31" s="34" t="s">
        <v>131</v>
      </c>
      <c r="F31" s="35"/>
      <c r="G31" s="36"/>
      <c r="H31" s="36"/>
      <c r="I31" s="37"/>
      <c r="J31" s="37" t="s">
        <v>44</v>
      </c>
      <c r="K31" s="38" t="s">
        <v>91</v>
      </c>
      <c r="L31" s="62" t="s">
        <v>92</v>
      </c>
      <c r="M31" s="40">
        <v>24</v>
      </c>
      <c r="N31" s="31">
        <f t="shared" si="0"/>
        <v>0.24</v>
      </c>
      <c r="O31" s="31">
        <f t="shared" si="1"/>
        <v>0.34782608695652173</v>
      </c>
      <c r="P31" s="41" t="str">
        <f t="shared" si="2"/>
        <v>участник</v>
      </c>
      <c r="Q31" s="37" t="s">
        <v>62</v>
      </c>
      <c r="R31" s="43" t="s">
        <v>59</v>
      </c>
    </row>
    <row r="32" spans="1:18" x14ac:dyDescent="0.25">
      <c r="A32" s="28">
        <v>2</v>
      </c>
      <c r="B32" s="51" t="s">
        <v>12</v>
      </c>
      <c r="C32" s="34" t="s">
        <v>136</v>
      </c>
      <c r="D32" s="34" t="s">
        <v>133</v>
      </c>
      <c r="E32" s="34" t="s">
        <v>128</v>
      </c>
      <c r="F32" s="35"/>
      <c r="G32" s="36"/>
      <c r="H32" s="36"/>
      <c r="I32" s="37"/>
      <c r="J32" s="37" t="s">
        <v>44</v>
      </c>
      <c r="K32" s="38" t="s">
        <v>45</v>
      </c>
      <c r="L32" s="63" t="str">
        <f>'[1]16264 Основы безопасно 8 класс'!A3</f>
        <v>16264/edu023340/8/86wv9wzv</v>
      </c>
      <c r="M32" s="40">
        <v>21</v>
      </c>
      <c r="N32" s="31">
        <f t="shared" si="0"/>
        <v>0.21</v>
      </c>
      <c r="O32" s="31">
        <f t="shared" si="1"/>
        <v>0.30434782608695654</v>
      </c>
      <c r="P32" s="41" t="str">
        <f t="shared" si="2"/>
        <v>участник</v>
      </c>
      <c r="Q32" s="37" t="s">
        <v>58</v>
      </c>
      <c r="R32" s="43" t="s">
        <v>59</v>
      </c>
    </row>
    <row r="33" spans="1:18" x14ac:dyDescent="0.25">
      <c r="A33" s="28">
        <v>13</v>
      </c>
      <c r="B33" s="51" t="s">
        <v>12</v>
      </c>
      <c r="C33" s="34" t="s">
        <v>131</v>
      </c>
      <c r="D33" s="34" t="s">
        <v>123</v>
      </c>
      <c r="E33" s="34" t="s">
        <v>128</v>
      </c>
      <c r="F33" s="35"/>
      <c r="G33" s="36"/>
      <c r="H33" s="36"/>
      <c r="I33" s="37"/>
      <c r="J33" s="37" t="s">
        <v>44</v>
      </c>
      <c r="K33" s="38" t="s">
        <v>46</v>
      </c>
      <c r="L33" s="63" t="str">
        <f>'[1]16264 Основы безопасно 8 класс'!A14</f>
        <v>16264/edu023340/8/76vqqwz2</v>
      </c>
      <c r="M33" s="40">
        <v>21</v>
      </c>
      <c r="N33" s="31">
        <f t="shared" si="0"/>
        <v>0.21</v>
      </c>
      <c r="O33" s="31">
        <f t="shared" si="1"/>
        <v>0.30434782608695654</v>
      </c>
      <c r="P33" s="41" t="str">
        <f t="shared" si="2"/>
        <v>участник</v>
      </c>
      <c r="Q33" s="37" t="s">
        <v>58</v>
      </c>
      <c r="R33" s="43" t="s">
        <v>59</v>
      </c>
    </row>
    <row r="34" spans="1:18" x14ac:dyDescent="0.25">
      <c r="A34" s="28">
        <v>20</v>
      </c>
      <c r="B34" s="51" t="s">
        <v>12</v>
      </c>
      <c r="C34" s="34" t="s">
        <v>129</v>
      </c>
      <c r="D34" s="34" t="s">
        <v>119</v>
      </c>
      <c r="E34" s="34" t="s">
        <v>131</v>
      </c>
      <c r="F34" s="35"/>
      <c r="G34" s="36"/>
      <c r="H34" s="36"/>
      <c r="I34" s="37"/>
      <c r="J34" s="37" t="s">
        <v>44</v>
      </c>
      <c r="K34" s="38" t="s">
        <v>46</v>
      </c>
      <c r="L34" s="63" t="str">
        <f>'[1]16264 Основы безопасно 8 класс'!A21</f>
        <v>16264/edu023340/8/76vq7wz2</v>
      </c>
      <c r="M34" s="40">
        <v>21</v>
      </c>
      <c r="N34" s="31">
        <f t="shared" si="0"/>
        <v>0.21</v>
      </c>
      <c r="O34" s="31">
        <f t="shared" si="1"/>
        <v>0.30434782608695654</v>
      </c>
      <c r="P34" s="41" t="str">
        <f t="shared" si="2"/>
        <v>участник</v>
      </c>
      <c r="Q34" s="37" t="s">
        <v>58</v>
      </c>
      <c r="R34" s="43" t="s">
        <v>59</v>
      </c>
    </row>
    <row r="35" spans="1:18" ht="42.75" x14ac:dyDescent="0.25">
      <c r="A35" s="28">
        <v>25</v>
      </c>
      <c r="B35" s="51" t="s">
        <v>12</v>
      </c>
      <c r="C35" s="34" t="s">
        <v>134</v>
      </c>
      <c r="D35" s="34" t="s">
        <v>123</v>
      </c>
      <c r="E35" s="34" t="s">
        <v>133</v>
      </c>
      <c r="F35" s="35"/>
      <c r="G35" s="36"/>
      <c r="H35" s="36"/>
      <c r="I35" s="37"/>
      <c r="J35" s="37" t="s">
        <v>44</v>
      </c>
      <c r="K35" s="38" t="s">
        <v>85</v>
      </c>
      <c r="L35" s="59" t="s">
        <v>87</v>
      </c>
      <c r="M35" s="40">
        <v>21</v>
      </c>
      <c r="N35" s="31">
        <f t="shared" si="0"/>
        <v>0.21</v>
      </c>
      <c r="O35" s="31">
        <f t="shared" si="1"/>
        <v>0.30434782608695654</v>
      </c>
      <c r="P35" s="41" t="str">
        <f t="shared" si="2"/>
        <v>участник</v>
      </c>
      <c r="Q35" s="37" t="s">
        <v>62</v>
      </c>
      <c r="R35" s="43" t="s">
        <v>59</v>
      </c>
    </row>
    <row r="36" spans="1:18" ht="42.75" x14ac:dyDescent="0.25">
      <c r="A36" s="28">
        <v>36</v>
      </c>
      <c r="B36" s="51" t="s">
        <v>12</v>
      </c>
      <c r="C36" s="34" t="s">
        <v>123</v>
      </c>
      <c r="D36" s="34" t="s">
        <v>128</v>
      </c>
      <c r="E36" s="34" t="s">
        <v>119</v>
      </c>
      <c r="F36" s="35"/>
      <c r="G36" s="36"/>
      <c r="H36" s="36"/>
      <c r="I36" s="37"/>
      <c r="J36" s="37" t="s">
        <v>44</v>
      </c>
      <c r="K36" s="38" t="s">
        <v>85</v>
      </c>
      <c r="L36" s="59" t="s">
        <v>99</v>
      </c>
      <c r="M36" s="40">
        <v>21</v>
      </c>
      <c r="N36" s="31">
        <f t="shared" si="0"/>
        <v>0.21</v>
      </c>
      <c r="O36" s="31">
        <f t="shared" si="1"/>
        <v>0.30434782608695654</v>
      </c>
      <c r="P36" s="41" t="str">
        <f t="shared" si="2"/>
        <v>участник</v>
      </c>
      <c r="Q36" s="37" t="s">
        <v>62</v>
      </c>
      <c r="R36" s="43" t="s">
        <v>59</v>
      </c>
    </row>
    <row r="37" spans="1:18" x14ac:dyDescent="0.25">
      <c r="A37" s="28">
        <v>3</v>
      </c>
      <c r="B37" s="51" t="s">
        <v>12</v>
      </c>
      <c r="C37" s="34" t="s">
        <v>127</v>
      </c>
      <c r="D37" s="34" t="s">
        <v>125</v>
      </c>
      <c r="E37" s="34" t="s">
        <v>119</v>
      </c>
      <c r="F37" s="44"/>
      <c r="G37" s="36"/>
      <c r="H37" s="36"/>
      <c r="I37" s="45"/>
      <c r="J37" s="45" t="s">
        <v>44</v>
      </c>
      <c r="K37" s="46" t="s">
        <v>45</v>
      </c>
      <c r="L37" s="63" t="str">
        <f>'[1]16264 Основы безопасно 8 класс'!A4</f>
        <v>16264/edu023340/8/363w8369</v>
      </c>
      <c r="M37" s="40">
        <v>18</v>
      </c>
      <c r="N37" s="31">
        <f t="shared" si="0"/>
        <v>0.18</v>
      </c>
      <c r="O37" s="31">
        <f t="shared" si="1"/>
        <v>0.2608695652173913</v>
      </c>
      <c r="P37" s="41" t="str">
        <f t="shared" si="2"/>
        <v>участник</v>
      </c>
      <c r="Q37" s="37" t="s">
        <v>58</v>
      </c>
      <c r="R37" s="43" t="s">
        <v>59</v>
      </c>
    </row>
    <row r="38" spans="1:18" x14ac:dyDescent="0.25">
      <c r="A38" s="28">
        <v>4</v>
      </c>
      <c r="B38" s="51" t="s">
        <v>12</v>
      </c>
      <c r="C38" s="34" t="s">
        <v>137</v>
      </c>
      <c r="D38" s="34" t="s">
        <v>133</v>
      </c>
      <c r="E38" s="61" t="s">
        <v>119</v>
      </c>
      <c r="F38" s="35"/>
      <c r="G38" s="36"/>
      <c r="H38" s="36"/>
      <c r="I38" s="37"/>
      <c r="J38" s="37" t="s">
        <v>44</v>
      </c>
      <c r="K38" s="38" t="s">
        <v>45</v>
      </c>
      <c r="L38" s="63" t="str">
        <f>'[1]16264 Основы безопасно 8 класс'!A5</f>
        <v>16264/edu023340/8/2z93q9zr</v>
      </c>
      <c r="M38" s="40">
        <v>15</v>
      </c>
      <c r="N38" s="31">
        <f t="shared" si="0"/>
        <v>0.15</v>
      </c>
      <c r="O38" s="31">
        <f t="shared" si="1"/>
        <v>0.21739130434782608</v>
      </c>
      <c r="P38" s="41" t="str">
        <f t="shared" si="2"/>
        <v>участник</v>
      </c>
      <c r="Q38" s="37" t="s">
        <v>58</v>
      </c>
      <c r="R38" s="43" t="s">
        <v>59</v>
      </c>
    </row>
    <row r="39" spans="1:18" x14ac:dyDescent="0.25">
      <c r="A39" s="28">
        <v>12</v>
      </c>
      <c r="B39" s="51" t="s">
        <v>12</v>
      </c>
      <c r="C39" s="34" t="s">
        <v>120</v>
      </c>
      <c r="D39" s="34" t="s">
        <v>120</v>
      </c>
      <c r="E39" s="34" t="s">
        <v>128</v>
      </c>
      <c r="F39" s="35"/>
      <c r="G39" s="36"/>
      <c r="H39" s="36"/>
      <c r="I39" s="37"/>
      <c r="J39" s="37" t="s">
        <v>44</v>
      </c>
      <c r="K39" s="38" t="s">
        <v>46</v>
      </c>
      <c r="L39" s="63" t="str">
        <f>'[1]16264 Основы безопасно 8 класс'!A13</f>
        <v>16264/edu023340/8/364rr765</v>
      </c>
      <c r="M39" s="40">
        <v>15</v>
      </c>
      <c r="N39" s="31">
        <f t="shared" si="0"/>
        <v>0.15</v>
      </c>
      <c r="O39" s="31">
        <f t="shared" si="1"/>
        <v>0.21739130434782608</v>
      </c>
      <c r="P39" s="41" t="str">
        <f t="shared" si="2"/>
        <v>участник</v>
      </c>
      <c r="Q39" s="37" t="s">
        <v>58</v>
      </c>
      <c r="R39" s="43" t="s">
        <v>59</v>
      </c>
    </row>
    <row r="40" spans="1:18" ht="42.75" x14ac:dyDescent="0.25">
      <c r="A40" s="28">
        <v>26</v>
      </c>
      <c r="B40" s="51" t="s">
        <v>12</v>
      </c>
      <c r="C40" s="34" t="s">
        <v>121</v>
      </c>
      <c r="D40" s="34" t="s">
        <v>129</v>
      </c>
      <c r="E40" s="34" t="s">
        <v>125</v>
      </c>
      <c r="F40" s="35"/>
      <c r="G40" s="36"/>
      <c r="H40" s="36"/>
      <c r="I40" s="37"/>
      <c r="J40" s="37" t="s">
        <v>44</v>
      </c>
      <c r="K40" s="38" t="s">
        <v>85</v>
      </c>
      <c r="L40" s="59" t="s">
        <v>88</v>
      </c>
      <c r="M40" s="40">
        <v>15</v>
      </c>
      <c r="N40" s="31">
        <f t="shared" si="0"/>
        <v>0.15</v>
      </c>
      <c r="O40" s="31">
        <f t="shared" si="1"/>
        <v>0.21739130434782608</v>
      </c>
      <c r="P40" s="41" t="str">
        <f t="shared" si="2"/>
        <v>участник</v>
      </c>
      <c r="Q40" s="37" t="s">
        <v>62</v>
      </c>
      <c r="R40" s="43" t="s">
        <v>59</v>
      </c>
    </row>
    <row r="41" spans="1:18" x14ac:dyDescent="0.25">
      <c r="A41" s="28">
        <v>1</v>
      </c>
      <c r="B41" s="51" t="s">
        <v>12</v>
      </c>
      <c r="C41" s="34" t="s">
        <v>118</v>
      </c>
      <c r="D41" s="34" t="s">
        <v>139</v>
      </c>
      <c r="E41" s="34" t="s">
        <v>119</v>
      </c>
      <c r="F41" s="35"/>
      <c r="G41" s="36"/>
      <c r="H41" s="36"/>
      <c r="I41" s="37"/>
      <c r="J41" s="37" t="s">
        <v>44</v>
      </c>
      <c r="K41" s="38" t="s">
        <v>45</v>
      </c>
      <c r="L41" s="63" t="str">
        <f>'[1]16264 Основы безопасно 8 класс'!A2</f>
        <v>16264/edu023340/8/9zqr5q64</v>
      </c>
      <c r="M41" s="40">
        <v>12</v>
      </c>
      <c r="N41" s="31">
        <f t="shared" si="0"/>
        <v>0.12</v>
      </c>
      <c r="O41" s="31">
        <f t="shared" si="1"/>
        <v>0.17391304347826086</v>
      </c>
      <c r="P41" s="41" t="str">
        <f t="shared" si="2"/>
        <v>участник</v>
      </c>
      <c r="Q41" s="37" t="s">
        <v>58</v>
      </c>
      <c r="R41" s="43" t="s">
        <v>59</v>
      </c>
    </row>
    <row r="42" spans="1:18" ht="42.75" x14ac:dyDescent="0.25">
      <c r="A42" s="28">
        <v>35</v>
      </c>
      <c r="B42" s="51" t="s">
        <v>12</v>
      </c>
      <c r="C42" s="34" t="s">
        <v>129</v>
      </c>
      <c r="D42" s="34" t="s">
        <v>139</v>
      </c>
      <c r="E42" s="34" t="s">
        <v>119</v>
      </c>
      <c r="F42" s="35"/>
      <c r="G42" s="42"/>
      <c r="H42" s="42"/>
      <c r="I42" s="37"/>
      <c r="J42" s="37" t="s">
        <v>44</v>
      </c>
      <c r="K42" s="38" t="s">
        <v>85</v>
      </c>
      <c r="L42" s="59" t="s">
        <v>98</v>
      </c>
      <c r="M42" s="40">
        <v>12</v>
      </c>
      <c r="N42" s="31">
        <f t="shared" si="0"/>
        <v>0.12</v>
      </c>
      <c r="O42" s="31">
        <f t="shared" si="1"/>
        <v>0.17391304347826086</v>
      </c>
      <c r="P42" s="41" t="str">
        <f t="shared" si="2"/>
        <v>участник</v>
      </c>
      <c r="Q42" s="37" t="s">
        <v>62</v>
      </c>
      <c r="R42" s="43" t="s">
        <v>59</v>
      </c>
    </row>
    <row r="43" spans="1:18" x14ac:dyDescent="0.25">
      <c r="A43" s="28">
        <v>5</v>
      </c>
      <c r="B43" s="51" t="s">
        <v>12</v>
      </c>
      <c r="C43" s="34" t="s">
        <v>131</v>
      </c>
      <c r="D43" s="34" t="s">
        <v>120</v>
      </c>
      <c r="E43" s="34" t="s">
        <v>133</v>
      </c>
      <c r="F43" s="35"/>
      <c r="G43" s="36"/>
      <c r="H43" s="36"/>
      <c r="I43" s="37"/>
      <c r="J43" s="37" t="s">
        <v>44</v>
      </c>
      <c r="K43" s="38" t="s">
        <v>45</v>
      </c>
      <c r="L43" s="63" t="str">
        <f>'[1]16264 Основы безопасно 8 класс'!A6</f>
        <v>16264/edu023340/8/8674rrz9</v>
      </c>
      <c r="M43" s="40">
        <v>9</v>
      </c>
      <c r="N43" s="31">
        <f t="shared" si="0"/>
        <v>0.09</v>
      </c>
      <c r="O43" s="31">
        <f t="shared" si="1"/>
        <v>0.13043478260869565</v>
      </c>
      <c r="P43" s="41" t="str">
        <f t="shared" si="2"/>
        <v>участник</v>
      </c>
      <c r="Q43" s="37" t="s">
        <v>58</v>
      </c>
      <c r="R43" s="43" t="s">
        <v>59</v>
      </c>
    </row>
    <row r="44" spans="1:18" ht="42.75" x14ac:dyDescent="0.25">
      <c r="A44" s="28">
        <v>28</v>
      </c>
      <c r="B44" s="51" t="s">
        <v>12</v>
      </c>
      <c r="C44" s="34" t="s">
        <v>119</v>
      </c>
      <c r="D44" s="34" t="s">
        <v>126</v>
      </c>
      <c r="E44" s="34" t="s">
        <v>119</v>
      </c>
      <c r="F44" s="35"/>
      <c r="G44" s="36"/>
      <c r="H44" s="36"/>
      <c r="I44" s="37"/>
      <c r="J44" s="37" t="s">
        <v>44</v>
      </c>
      <c r="K44" s="38" t="s">
        <v>85</v>
      </c>
      <c r="L44" s="59" t="s">
        <v>90</v>
      </c>
      <c r="M44" s="40">
        <v>3</v>
      </c>
      <c r="N44" s="31">
        <f t="shared" si="0"/>
        <v>0.03</v>
      </c>
      <c r="O44" s="31">
        <f t="shared" si="1"/>
        <v>4.3478260869565216E-2</v>
      </c>
      <c r="P44" s="41" t="str">
        <f t="shared" si="2"/>
        <v>участник</v>
      </c>
      <c r="Q44" s="37" t="s">
        <v>62</v>
      </c>
      <c r="R44" s="43" t="s">
        <v>59</v>
      </c>
    </row>
    <row r="45" spans="1:18" x14ac:dyDescent="0.25">
      <c r="A45" s="28">
        <v>37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38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39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40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41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42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43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44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45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46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47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48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49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50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60" spans="1:18" x14ac:dyDescent="0.25">
      <c r="B60" s="33" t="s">
        <v>23</v>
      </c>
    </row>
  </sheetData>
  <protectedRanges>
    <protectedRange sqref="N11:N31 N45:N58" name="Диапазон1_3_1"/>
    <protectedRange sqref="O11:O31 O45:O58" name="Диапазон1_1_1_1"/>
    <protectedRange sqref="P11:P31 P45:P58" name="Диапазон1_2_1_1_1"/>
    <protectedRange sqref="N32:N44" name="Диапазон1_3_1_1"/>
    <protectedRange sqref="O32:O44" name="Диапазон1_1_1_1_1"/>
    <protectedRange sqref="P32:P44" name="Диапазон1_2_1_1_1_1"/>
  </protectedRanges>
  <autoFilter ref="A10:R10">
    <sortState ref="A11:R58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7"/>
  <sheetViews>
    <sheetView topLeftCell="A23" zoomScaleNormal="100" workbookViewId="0">
      <selection activeCell="E31" sqref="E31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49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COUNTA(M11:M55)</f>
        <v>21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COUNTIF(P11:P55,"победитель")</f>
        <v>2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COUNTIF(P11:P55,"призер")</f>
        <v>2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COUNTIF(P11:P55,"участник")</f>
        <v>17</v>
      </c>
    </row>
    <row r="7" spans="1:21" x14ac:dyDescent="0.25">
      <c r="A7" s="49" t="s">
        <v>5</v>
      </c>
      <c r="B7" s="15"/>
      <c r="C7" s="49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0.19047619047619047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MAX(M11:M55)</f>
        <v>34</v>
      </c>
      <c r="L9" s="25" t="str">
        <f>IF(K9*100/E9&gt;=50,"победитель","участник")</f>
        <v>участник</v>
      </c>
      <c r="P9" s="26">
        <f>R8-45%</f>
        <v>-0.25952380952380955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ht="42.75" x14ac:dyDescent="0.25">
      <c r="A11" s="28">
        <v>15</v>
      </c>
      <c r="B11" s="51" t="s">
        <v>12</v>
      </c>
      <c r="C11" s="34" t="s">
        <v>126</v>
      </c>
      <c r="D11" s="34" t="s">
        <v>118</v>
      </c>
      <c r="E11" s="34" t="s">
        <v>128</v>
      </c>
      <c r="F11" s="35"/>
      <c r="G11" s="36"/>
      <c r="H11" s="36"/>
      <c r="I11" s="37"/>
      <c r="J11" s="37" t="s">
        <v>44</v>
      </c>
      <c r="K11" s="38" t="s">
        <v>100</v>
      </c>
      <c r="L11" s="62" t="s">
        <v>104</v>
      </c>
      <c r="M11" s="40">
        <v>34</v>
      </c>
      <c r="N11" s="31">
        <f t="shared" ref="N11:N55" si="0">IF(M11="","",M11/$E$9)</f>
        <v>0.34</v>
      </c>
      <c r="O11" s="31">
        <f t="shared" ref="O11:O55" si="1">IF(M11="","",M11/$K$9)</f>
        <v>1</v>
      </c>
      <c r="P11" s="41" t="s">
        <v>84</v>
      </c>
      <c r="Q11" s="37" t="s">
        <v>62</v>
      </c>
      <c r="R11" s="43" t="s">
        <v>59</v>
      </c>
    </row>
    <row r="12" spans="1:21" ht="42.75" x14ac:dyDescent="0.25">
      <c r="A12" s="28">
        <v>20</v>
      </c>
      <c r="B12" s="51" t="s">
        <v>12</v>
      </c>
      <c r="C12" s="34" t="s">
        <v>121</v>
      </c>
      <c r="D12" s="34" t="s">
        <v>131</v>
      </c>
      <c r="E12" s="34" t="s">
        <v>123</v>
      </c>
      <c r="F12" s="35"/>
      <c r="G12" s="36"/>
      <c r="H12" s="36"/>
      <c r="I12" s="37"/>
      <c r="J12" s="37" t="s">
        <v>44</v>
      </c>
      <c r="K12" s="38" t="s">
        <v>107</v>
      </c>
      <c r="L12" s="62" t="s">
        <v>110</v>
      </c>
      <c r="M12" s="40">
        <v>34</v>
      </c>
      <c r="N12" s="31">
        <f t="shared" si="0"/>
        <v>0.34</v>
      </c>
      <c r="O12" s="31">
        <f t="shared" si="1"/>
        <v>1</v>
      </c>
      <c r="P12" s="41" t="s">
        <v>84</v>
      </c>
      <c r="Q12" s="37" t="s">
        <v>62</v>
      </c>
      <c r="R12" s="43" t="s">
        <v>59</v>
      </c>
    </row>
    <row r="13" spans="1:21" ht="42.75" x14ac:dyDescent="0.25">
      <c r="A13" s="28">
        <v>18</v>
      </c>
      <c r="B13" s="51" t="s">
        <v>12</v>
      </c>
      <c r="C13" s="34" t="s">
        <v>118</v>
      </c>
      <c r="D13" s="34" t="s">
        <v>128</v>
      </c>
      <c r="E13" s="34" t="s">
        <v>123</v>
      </c>
      <c r="F13" s="35"/>
      <c r="G13" s="36"/>
      <c r="H13" s="36"/>
      <c r="I13" s="37"/>
      <c r="J13" s="37" t="s">
        <v>44</v>
      </c>
      <c r="K13" s="38" t="s">
        <v>107</v>
      </c>
      <c r="L13" s="62" t="s">
        <v>108</v>
      </c>
      <c r="M13" s="40">
        <v>33</v>
      </c>
      <c r="N13" s="31">
        <f t="shared" si="0"/>
        <v>0.33</v>
      </c>
      <c r="O13" s="31">
        <f t="shared" si="1"/>
        <v>0.97058823529411764</v>
      </c>
      <c r="P13" s="41" t="s">
        <v>117</v>
      </c>
      <c r="Q13" s="37" t="s">
        <v>62</v>
      </c>
      <c r="R13" s="43" t="s">
        <v>59</v>
      </c>
    </row>
    <row r="14" spans="1:21" ht="42.75" x14ac:dyDescent="0.25">
      <c r="A14" s="28">
        <v>24</v>
      </c>
      <c r="B14" s="51" t="s">
        <v>12</v>
      </c>
      <c r="C14" s="34" t="s">
        <v>121</v>
      </c>
      <c r="D14" s="34" t="s">
        <v>119</v>
      </c>
      <c r="E14" s="34" t="s">
        <v>120</v>
      </c>
      <c r="F14" s="35"/>
      <c r="G14" s="36"/>
      <c r="H14" s="36"/>
      <c r="I14" s="37"/>
      <c r="J14" s="37" t="s">
        <v>44</v>
      </c>
      <c r="K14" s="38" t="s">
        <v>107</v>
      </c>
      <c r="L14" s="62" t="s">
        <v>114</v>
      </c>
      <c r="M14" s="40">
        <v>33</v>
      </c>
      <c r="N14" s="31">
        <f t="shared" si="0"/>
        <v>0.33</v>
      </c>
      <c r="O14" s="31">
        <f t="shared" si="1"/>
        <v>0.97058823529411764</v>
      </c>
      <c r="P14" s="41" t="s">
        <v>117</v>
      </c>
      <c r="Q14" s="37" t="s">
        <v>62</v>
      </c>
      <c r="R14" s="43" t="s">
        <v>59</v>
      </c>
    </row>
    <row r="15" spans="1:21" ht="42.75" x14ac:dyDescent="0.25">
      <c r="A15" s="28">
        <v>14</v>
      </c>
      <c r="B15" s="51" t="s">
        <v>12</v>
      </c>
      <c r="C15" s="34" t="s">
        <v>123</v>
      </c>
      <c r="D15" s="34" t="s">
        <v>118</v>
      </c>
      <c r="E15" s="34" t="s">
        <v>135</v>
      </c>
      <c r="F15" s="35"/>
      <c r="G15" s="36"/>
      <c r="H15" s="36"/>
      <c r="I15" s="37"/>
      <c r="J15" s="37" t="s">
        <v>44</v>
      </c>
      <c r="K15" s="38" t="s">
        <v>100</v>
      </c>
      <c r="L15" s="62" t="s">
        <v>103</v>
      </c>
      <c r="M15" s="40">
        <v>30</v>
      </c>
      <c r="N15" s="31">
        <f t="shared" si="0"/>
        <v>0.3</v>
      </c>
      <c r="O15" s="31">
        <f t="shared" si="1"/>
        <v>0.88235294117647056</v>
      </c>
      <c r="P15" s="41" t="str">
        <f t="shared" ref="P15:P55" si="2">IF(M15="","",IF($K$9=M15,$L$9,IF(M15&gt;=$H$9,"призер","участник")))</f>
        <v>участник</v>
      </c>
      <c r="Q15" s="37" t="s">
        <v>62</v>
      </c>
      <c r="R15" s="43" t="s">
        <v>59</v>
      </c>
    </row>
    <row r="16" spans="1:21" x14ac:dyDescent="0.25">
      <c r="A16" s="28">
        <v>8</v>
      </c>
      <c r="B16" s="51" t="s">
        <v>12</v>
      </c>
      <c r="C16" s="34" t="s">
        <v>126</v>
      </c>
      <c r="D16" s="34" t="s">
        <v>133</v>
      </c>
      <c r="E16" s="34" t="s">
        <v>128</v>
      </c>
      <c r="F16" s="35"/>
      <c r="G16" s="36"/>
      <c r="H16" s="36"/>
      <c r="I16" s="37"/>
      <c r="J16" s="37" t="s">
        <v>44</v>
      </c>
      <c r="K16" s="38" t="s">
        <v>55</v>
      </c>
      <c r="L16" s="39" t="str">
        <f>'[1]16264 Основы безопасно 9 класс'!A9</f>
        <v>16264/edu023340/9/82z993zr</v>
      </c>
      <c r="M16" s="40">
        <v>28</v>
      </c>
      <c r="N16" s="31">
        <f t="shared" si="0"/>
        <v>0.28000000000000003</v>
      </c>
      <c r="O16" s="31">
        <f t="shared" si="1"/>
        <v>0.82352941176470584</v>
      </c>
      <c r="P16" s="41" t="str">
        <f t="shared" si="2"/>
        <v>участник</v>
      </c>
      <c r="Q16" s="37" t="s">
        <v>58</v>
      </c>
      <c r="R16" s="43" t="s">
        <v>59</v>
      </c>
    </row>
    <row r="17" spans="1:18" ht="42.75" x14ac:dyDescent="0.25">
      <c r="A17" s="28">
        <v>16</v>
      </c>
      <c r="B17" s="51" t="s">
        <v>12</v>
      </c>
      <c r="C17" s="34" t="s">
        <v>121</v>
      </c>
      <c r="D17" s="34" t="s">
        <v>130</v>
      </c>
      <c r="E17" s="34" t="s">
        <v>121</v>
      </c>
      <c r="F17" s="35"/>
      <c r="G17" s="36"/>
      <c r="H17" s="36"/>
      <c r="I17" s="37"/>
      <c r="J17" s="37" t="s">
        <v>44</v>
      </c>
      <c r="K17" s="38" t="s">
        <v>100</v>
      </c>
      <c r="L17" s="59" t="s">
        <v>105</v>
      </c>
      <c r="M17" s="40">
        <v>28</v>
      </c>
      <c r="N17" s="31">
        <f t="shared" si="0"/>
        <v>0.28000000000000003</v>
      </c>
      <c r="O17" s="31">
        <f t="shared" si="1"/>
        <v>0.82352941176470584</v>
      </c>
      <c r="P17" s="41" t="str">
        <f t="shared" si="2"/>
        <v>участник</v>
      </c>
      <c r="Q17" s="37" t="s">
        <v>62</v>
      </c>
      <c r="R17" s="43" t="s">
        <v>59</v>
      </c>
    </row>
    <row r="18" spans="1:18" ht="42.75" x14ac:dyDescent="0.25">
      <c r="A18" s="28">
        <v>26</v>
      </c>
      <c r="B18" s="51" t="s">
        <v>12</v>
      </c>
      <c r="C18" s="34" t="s">
        <v>120</v>
      </c>
      <c r="D18" s="34" t="s">
        <v>131</v>
      </c>
      <c r="E18" s="34" t="s">
        <v>131</v>
      </c>
      <c r="F18" s="35"/>
      <c r="G18" s="36"/>
      <c r="H18" s="36"/>
      <c r="I18" s="37"/>
      <c r="J18" s="37" t="s">
        <v>44</v>
      </c>
      <c r="K18" s="38" t="s">
        <v>107</v>
      </c>
      <c r="L18" s="59" t="s">
        <v>116</v>
      </c>
      <c r="M18" s="40">
        <v>28</v>
      </c>
      <c r="N18" s="31">
        <f t="shared" si="0"/>
        <v>0.28000000000000003</v>
      </c>
      <c r="O18" s="31">
        <f t="shared" si="1"/>
        <v>0.82352941176470584</v>
      </c>
      <c r="P18" s="41" t="str">
        <f t="shared" si="2"/>
        <v>участник</v>
      </c>
      <c r="Q18" s="37" t="s">
        <v>62</v>
      </c>
      <c r="R18" s="43" t="s">
        <v>59</v>
      </c>
    </row>
    <row r="19" spans="1:18" ht="42.75" x14ac:dyDescent="0.25">
      <c r="A19" s="28">
        <v>23</v>
      </c>
      <c r="B19" s="51" t="s">
        <v>12</v>
      </c>
      <c r="C19" s="34" t="s">
        <v>133</v>
      </c>
      <c r="D19" s="34" t="s">
        <v>125</v>
      </c>
      <c r="E19" s="34" t="s">
        <v>120</v>
      </c>
      <c r="F19" s="35"/>
      <c r="G19" s="36"/>
      <c r="H19" s="36"/>
      <c r="I19" s="37"/>
      <c r="J19" s="37" t="s">
        <v>44</v>
      </c>
      <c r="K19" s="38" t="s">
        <v>107</v>
      </c>
      <c r="L19" s="59" t="s">
        <v>113</v>
      </c>
      <c r="M19" s="40">
        <v>27</v>
      </c>
      <c r="N19" s="31">
        <f t="shared" si="0"/>
        <v>0.27</v>
      </c>
      <c r="O19" s="31">
        <f t="shared" si="1"/>
        <v>0.79411764705882348</v>
      </c>
      <c r="P19" s="41" t="str">
        <f t="shared" si="2"/>
        <v>участник</v>
      </c>
      <c r="Q19" s="37" t="s">
        <v>62</v>
      </c>
      <c r="R19" s="43" t="s">
        <v>59</v>
      </c>
    </row>
    <row r="20" spans="1:18" ht="42.75" x14ac:dyDescent="0.25">
      <c r="A20" s="28">
        <v>12</v>
      </c>
      <c r="B20" s="51" t="s">
        <v>12</v>
      </c>
      <c r="C20" s="34" t="s">
        <v>143</v>
      </c>
      <c r="D20" s="34" t="s">
        <v>131</v>
      </c>
      <c r="E20" s="34" t="s">
        <v>131</v>
      </c>
      <c r="F20" s="35"/>
      <c r="G20" s="36"/>
      <c r="H20" s="36"/>
      <c r="I20" s="37"/>
      <c r="J20" s="37" t="s">
        <v>44</v>
      </c>
      <c r="K20" s="38" t="s">
        <v>100</v>
      </c>
      <c r="L20" s="59" t="s">
        <v>101</v>
      </c>
      <c r="M20" s="40">
        <v>24</v>
      </c>
      <c r="N20" s="31">
        <f t="shared" si="0"/>
        <v>0.24</v>
      </c>
      <c r="O20" s="31">
        <f t="shared" si="1"/>
        <v>0.70588235294117652</v>
      </c>
      <c r="P20" s="41" t="str">
        <f t="shared" si="2"/>
        <v>участник</v>
      </c>
      <c r="Q20" s="37" t="s">
        <v>62</v>
      </c>
      <c r="R20" s="43" t="s">
        <v>59</v>
      </c>
    </row>
    <row r="21" spans="1:18" ht="42.75" x14ac:dyDescent="0.25">
      <c r="A21" s="28">
        <v>19</v>
      </c>
      <c r="B21" s="51" t="s">
        <v>12</v>
      </c>
      <c r="C21" s="34" t="s">
        <v>133</v>
      </c>
      <c r="D21" s="34" t="s">
        <v>119</v>
      </c>
      <c r="E21" s="34" t="s">
        <v>120</v>
      </c>
      <c r="F21" s="35"/>
      <c r="G21" s="36"/>
      <c r="H21" s="36"/>
      <c r="I21" s="37"/>
      <c r="J21" s="37" t="s">
        <v>44</v>
      </c>
      <c r="K21" s="38" t="s">
        <v>107</v>
      </c>
      <c r="L21" s="59" t="s">
        <v>109</v>
      </c>
      <c r="M21" s="40">
        <v>22</v>
      </c>
      <c r="N21" s="31">
        <f t="shared" si="0"/>
        <v>0.22</v>
      </c>
      <c r="O21" s="31">
        <f t="shared" si="1"/>
        <v>0.6470588235294118</v>
      </c>
      <c r="P21" s="41" t="str">
        <f t="shared" si="2"/>
        <v>участник</v>
      </c>
      <c r="Q21" s="37" t="s">
        <v>62</v>
      </c>
      <c r="R21" s="43" t="s">
        <v>59</v>
      </c>
    </row>
    <row r="22" spans="1:18" ht="42.75" x14ac:dyDescent="0.25">
      <c r="A22" s="28">
        <v>13</v>
      </c>
      <c r="B22" s="51" t="s">
        <v>12</v>
      </c>
      <c r="C22" s="34" t="s">
        <v>133</v>
      </c>
      <c r="D22" s="34" t="s">
        <v>119</v>
      </c>
      <c r="E22" s="34" t="s">
        <v>119</v>
      </c>
      <c r="F22" s="35"/>
      <c r="G22" s="36"/>
      <c r="H22" s="36"/>
      <c r="I22" s="37"/>
      <c r="J22" s="37" t="s">
        <v>44</v>
      </c>
      <c r="K22" s="38" t="s">
        <v>100</v>
      </c>
      <c r="L22" s="59" t="s">
        <v>102</v>
      </c>
      <c r="M22" s="40">
        <v>21</v>
      </c>
      <c r="N22" s="31">
        <f t="shared" si="0"/>
        <v>0.21</v>
      </c>
      <c r="O22" s="31">
        <f t="shared" si="1"/>
        <v>0.61764705882352944</v>
      </c>
      <c r="P22" s="41" t="str">
        <f t="shared" si="2"/>
        <v>участник</v>
      </c>
      <c r="Q22" s="37" t="s">
        <v>62</v>
      </c>
      <c r="R22" s="43" t="s">
        <v>59</v>
      </c>
    </row>
    <row r="23" spans="1:18" ht="42.75" x14ac:dyDescent="0.25">
      <c r="A23" s="28">
        <v>22</v>
      </c>
      <c r="B23" s="51" t="s">
        <v>12</v>
      </c>
      <c r="C23" s="34" t="s">
        <v>123</v>
      </c>
      <c r="D23" s="34" t="s">
        <v>139</v>
      </c>
      <c r="E23" s="34" t="s">
        <v>118</v>
      </c>
      <c r="F23" s="35"/>
      <c r="G23" s="36"/>
      <c r="H23" s="36"/>
      <c r="I23" s="37"/>
      <c r="J23" s="37" t="s">
        <v>44</v>
      </c>
      <c r="K23" s="38" t="s">
        <v>107</v>
      </c>
      <c r="L23" s="59" t="s">
        <v>112</v>
      </c>
      <c r="M23" s="40">
        <v>21</v>
      </c>
      <c r="N23" s="31">
        <f t="shared" si="0"/>
        <v>0.21</v>
      </c>
      <c r="O23" s="31">
        <f t="shared" si="1"/>
        <v>0.61764705882352944</v>
      </c>
      <c r="P23" s="41" t="str">
        <f t="shared" si="2"/>
        <v>участник</v>
      </c>
      <c r="Q23" s="37" t="s">
        <v>62</v>
      </c>
      <c r="R23" s="43" t="s">
        <v>59</v>
      </c>
    </row>
    <row r="24" spans="1:18" ht="42.75" x14ac:dyDescent="0.25">
      <c r="A24" s="28">
        <v>25</v>
      </c>
      <c r="B24" s="51" t="s">
        <v>12</v>
      </c>
      <c r="C24" s="34" t="s">
        <v>134</v>
      </c>
      <c r="D24" s="34" t="s">
        <v>138</v>
      </c>
      <c r="E24" s="34" t="s">
        <v>134</v>
      </c>
      <c r="F24" s="35"/>
      <c r="G24" s="36"/>
      <c r="H24" s="36"/>
      <c r="I24" s="37"/>
      <c r="J24" s="37" t="s">
        <v>44</v>
      </c>
      <c r="K24" s="38" t="s">
        <v>107</v>
      </c>
      <c r="L24" s="59" t="s">
        <v>115</v>
      </c>
      <c r="M24" s="40">
        <v>19</v>
      </c>
      <c r="N24" s="31">
        <f t="shared" si="0"/>
        <v>0.19</v>
      </c>
      <c r="O24" s="31">
        <f t="shared" si="1"/>
        <v>0.55882352941176472</v>
      </c>
      <c r="P24" s="41" t="str">
        <f t="shared" si="2"/>
        <v>участник</v>
      </c>
      <c r="Q24" s="37" t="s">
        <v>62</v>
      </c>
      <c r="R24" s="43" t="s">
        <v>59</v>
      </c>
    </row>
    <row r="25" spans="1:18" x14ac:dyDescent="0.25">
      <c r="A25" s="28">
        <v>5</v>
      </c>
      <c r="B25" s="51" t="s">
        <v>12</v>
      </c>
      <c r="C25" s="34" t="s">
        <v>125</v>
      </c>
      <c r="D25" s="34" t="s">
        <v>123</v>
      </c>
      <c r="E25" s="34" t="s">
        <v>119</v>
      </c>
      <c r="F25" s="35"/>
      <c r="G25" s="36"/>
      <c r="H25" s="36"/>
      <c r="I25" s="37"/>
      <c r="J25" s="37" t="s">
        <v>44</v>
      </c>
      <c r="K25" s="38" t="s">
        <v>55</v>
      </c>
      <c r="L25" s="63" t="str">
        <f>'[1]16264 Основы безопасно 9 класс'!A6</f>
        <v>16264/edu023340/9/qwz829z9</v>
      </c>
      <c r="M25" s="40">
        <v>18</v>
      </c>
      <c r="N25" s="31">
        <f t="shared" si="0"/>
        <v>0.18</v>
      </c>
      <c r="O25" s="31">
        <f t="shared" si="1"/>
        <v>0.52941176470588236</v>
      </c>
      <c r="P25" s="41" t="str">
        <f t="shared" si="2"/>
        <v>участник</v>
      </c>
      <c r="Q25" s="37" t="s">
        <v>58</v>
      </c>
      <c r="R25" s="43" t="s">
        <v>59</v>
      </c>
    </row>
    <row r="26" spans="1:18" x14ac:dyDescent="0.25">
      <c r="A26" s="28">
        <v>6</v>
      </c>
      <c r="B26" s="51" t="s">
        <v>12</v>
      </c>
      <c r="C26" s="34" t="s">
        <v>118</v>
      </c>
      <c r="D26" s="34" t="s">
        <v>127</v>
      </c>
      <c r="E26" s="34" t="s">
        <v>131</v>
      </c>
      <c r="F26" s="35"/>
      <c r="G26" s="36"/>
      <c r="H26" s="36"/>
      <c r="I26" s="37"/>
      <c r="J26" s="37" t="s">
        <v>44</v>
      </c>
      <c r="K26" s="38" t="s">
        <v>55</v>
      </c>
      <c r="L26" s="63" t="str">
        <f>'[1]16264 Основы безопасно 9 класс'!A7</f>
        <v>16264/edu023340/9/wv6rwwz7</v>
      </c>
      <c r="M26" s="40">
        <v>15</v>
      </c>
      <c r="N26" s="31">
        <f t="shared" si="0"/>
        <v>0.15</v>
      </c>
      <c r="O26" s="31">
        <f t="shared" si="1"/>
        <v>0.44117647058823528</v>
      </c>
      <c r="P26" s="41" t="str">
        <f t="shared" si="2"/>
        <v>участник</v>
      </c>
      <c r="Q26" s="37" t="s">
        <v>58</v>
      </c>
      <c r="R26" s="43" t="s">
        <v>59</v>
      </c>
    </row>
    <row r="27" spans="1:18" x14ac:dyDescent="0.25">
      <c r="A27" s="28">
        <v>9</v>
      </c>
      <c r="B27" s="51" t="s">
        <v>12</v>
      </c>
      <c r="C27" s="34" t="s">
        <v>126</v>
      </c>
      <c r="D27" s="34" t="s">
        <v>119</v>
      </c>
      <c r="E27" s="34" t="s">
        <v>128</v>
      </c>
      <c r="F27" s="35"/>
      <c r="G27" s="36"/>
      <c r="H27" s="36"/>
      <c r="I27" s="37"/>
      <c r="J27" s="37" t="s">
        <v>44</v>
      </c>
      <c r="K27" s="38" t="s">
        <v>55</v>
      </c>
      <c r="L27" s="63" t="str">
        <f>'[1]16264 Основы безопасно 9 класс'!A10</f>
        <v>16264/edu023340/9/82z9436r</v>
      </c>
      <c r="M27" s="40">
        <v>15</v>
      </c>
      <c r="N27" s="31">
        <f t="shared" si="0"/>
        <v>0.15</v>
      </c>
      <c r="O27" s="31">
        <f t="shared" si="1"/>
        <v>0.44117647058823528</v>
      </c>
      <c r="P27" s="41" t="str">
        <f t="shared" si="2"/>
        <v>участник</v>
      </c>
      <c r="Q27" s="37" t="s">
        <v>58</v>
      </c>
      <c r="R27" s="43" t="s">
        <v>59</v>
      </c>
    </row>
    <row r="28" spans="1:18" x14ac:dyDescent="0.25">
      <c r="A28" s="28">
        <v>4</v>
      </c>
      <c r="B28" s="51" t="s">
        <v>12</v>
      </c>
      <c r="C28" s="34" t="s">
        <v>143</v>
      </c>
      <c r="D28" s="34" t="s">
        <v>119</v>
      </c>
      <c r="E28" s="34" t="s">
        <v>119</v>
      </c>
      <c r="F28" s="35"/>
      <c r="G28" s="36"/>
      <c r="H28" s="36"/>
      <c r="I28" s="37"/>
      <c r="J28" s="37" t="s">
        <v>44</v>
      </c>
      <c r="K28" s="38" t="s">
        <v>55</v>
      </c>
      <c r="L28" s="63" t="str">
        <f>'[1]16264 Основы безопасно 9 класс'!A5</f>
        <v>16264/edu023340/9/g86wv3zv</v>
      </c>
      <c r="M28" s="40">
        <v>12</v>
      </c>
      <c r="N28" s="31">
        <f t="shared" si="0"/>
        <v>0.12</v>
      </c>
      <c r="O28" s="31">
        <f t="shared" si="1"/>
        <v>0.35294117647058826</v>
      </c>
      <c r="P28" s="41" t="str">
        <f t="shared" si="2"/>
        <v>участник</v>
      </c>
      <c r="Q28" s="37" t="s">
        <v>58</v>
      </c>
      <c r="R28" s="43" t="s">
        <v>59</v>
      </c>
    </row>
    <row r="29" spans="1:18" x14ac:dyDescent="0.25">
      <c r="A29" s="28">
        <v>7</v>
      </c>
      <c r="B29" s="51" t="s">
        <v>12</v>
      </c>
      <c r="C29" s="34" t="s">
        <v>134</v>
      </c>
      <c r="D29" s="34" t="s">
        <v>123</v>
      </c>
      <c r="E29" s="34" t="s">
        <v>134</v>
      </c>
      <c r="F29" s="35"/>
      <c r="G29" s="36"/>
      <c r="H29" s="36"/>
      <c r="I29" s="37"/>
      <c r="J29" s="37" t="s">
        <v>44</v>
      </c>
      <c r="K29" s="38" t="s">
        <v>55</v>
      </c>
      <c r="L29" s="63" t="str">
        <f>'[1]16264 Основы безопасно 9 класс'!A8</f>
        <v>16264/edu023340/9/98624w6w</v>
      </c>
      <c r="M29" s="40">
        <v>12</v>
      </c>
      <c r="N29" s="31">
        <f t="shared" si="0"/>
        <v>0.12</v>
      </c>
      <c r="O29" s="31">
        <f t="shared" si="1"/>
        <v>0.35294117647058826</v>
      </c>
      <c r="P29" s="41" t="str">
        <f t="shared" si="2"/>
        <v>участник</v>
      </c>
      <c r="Q29" s="37" t="s">
        <v>58</v>
      </c>
      <c r="R29" s="43" t="s">
        <v>59</v>
      </c>
    </row>
    <row r="30" spans="1:18" ht="42.75" x14ac:dyDescent="0.25">
      <c r="A30" s="28">
        <v>17</v>
      </c>
      <c r="B30" s="51" t="s">
        <v>12</v>
      </c>
      <c r="C30" s="34" t="s">
        <v>135</v>
      </c>
      <c r="D30" s="34" t="s">
        <v>140</v>
      </c>
      <c r="E30" s="34" t="s">
        <v>120</v>
      </c>
      <c r="F30" s="35"/>
      <c r="G30" s="36"/>
      <c r="H30" s="36"/>
      <c r="I30" s="37"/>
      <c r="J30" s="37" t="s">
        <v>44</v>
      </c>
      <c r="K30" s="38" t="s">
        <v>100</v>
      </c>
      <c r="L30" s="59" t="s">
        <v>106</v>
      </c>
      <c r="M30" s="40">
        <v>12</v>
      </c>
      <c r="N30" s="31">
        <f t="shared" si="0"/>
        <v>0.12</v>
      </c>
      <c r="O30" s="31">
        <f t="shared" si="1"/>
        <v>0.35294117647058826</v>
      </c>
      <c r="P30" s="41" t="str">
        <f t="shared" si="2"/>
        <v>участник</v>
      </c>
      <c r="Q30" s="37" t="s">
        <v>62</v>
      </c>
      <c r="R30" s="43" t="s">
        <v>59</v>
      </c>
    </row>
    <row r="31" spans="1:18" ht="42.75" x14ac:dyDescent="0.25">
      <c r="A31" s="28">
        <v>21</v>
      </c>
      <c r="B31" s="51" t="s">
        <v>12</v>
      </c>
      <c r="C31" s="34" t="s">
        <v>123</v>
      </c>
      <c r="D31" s="34" t="s">
        <v>128</v>
      </c>
      <c r="E31" s="34" t="s">
        <v>119</v>
      </c>
      <c r="F31" s="35"/>
      <c r="G31" s="36"/>
      <c r="H31" s="36"/>
      <c r="I31" s="37"/>
      <c r="J31" s="37" t="s">
        <v>44</v>
      </c>
      <c r="K31" s="38" t="s">
        <v>107</v>
      </c>
      <c r="L31" s="59" t="s">
        <v>111</v>
      </c>
      <c r="M31" s="40">
        <v>9</v>
      </c>
      <c r="N31" s="31">
        <f t="shared" si="0"/>
        <v>0.09</v>
      </c>
      <c r="O31" s="31">
        <f t="shared" si="1"/>
        <v>0.26470588235294118</v>
      </c>
      <c r="P31" s="41" t="str">
        <f t="shared" si="2"/>
        <v>участник</v>
      </c>
      <c r="Q31" s="37" t="s">
        <v>62</v>
      </c>
      <c r="R31" s="43" t="s">
        <v>59</v>
      </c>
    </row>
    <row r="32" spans="1:18" x14ac:dyDescent="0.25">
      <c r="A32" s="28">
        <v>27</v>
      </c>
      <c r="B32" s="51" t="s">
        <v>12</v>
      </c>
      <c r="C32" s="47"/>
      <c r="D32" s="47"/>
      <c r="E32" s="47"/>
      <c r="F32" s="48"/>
      <c r="G32" s="36"/>
      <c r="H32" s="36"/>
      <c r="I32" s="43"/>
      <c r="J32" s="43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28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29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30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31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32</v>
      </c>
      <c r="B37" s="51" t="s">
        <v>12</v>
      </c>
      <c r="C37" s="34"/>
      <c r="D37" s="34"/>
      <c r="E37" s="34"/>
      <c r="F37" s="35"/>
      <c r="G37" s="36"/>
      <c r="H37" s="36"/>
      <c r="I37" s="37"/>
      <c r="J37" s="37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33</v>
      </c>
      <c r="B38" s="51" t="s">
        <v>12</v>
      </c>
      <c r="C38" s="34"/>
      <c r="D38" s="34"/>
      <c r="E38" s="34"/>
      <c r="F38" s="35"/>
      <c r="G38" s="42"/>
      <c r="H38" s="42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34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35</v>
      </c>
      <c r="B40" s="51" t="s">
        <v>12</v>
      </c>
      <c r="C40" s="34"/>
      <c r="D40" s="34"/>
      <c r="E40" s="34"/>
      <c r="F40" s="35"/>
      <c r="G40" s="42"/>
      <c r="H40" s="42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36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37</v>
      </c>
      <c r="B42" s="51" t="s">
        <v>12</v>
      </c>
      <c r="C42" s="34"/>
      <c r="D42" s="34"/>
      <c r="E42" s="34"/>
      <c r="F42" s="35"/>
      <c r="G42" s="42"/>
      <c r="H42" s="42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38</v>
      </c>
      <c r="B43" s="51" t="s">
        <v>12</v>
      </c>
      <c r="C43" s="34"/>
      <c r="D43" s="34"/>
      <c r="E43" s="34"/>
      <c r="F43" s="35"/>
      <c r="G43" s="36"/>
      <c r="H43" s="36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39</v>
      </c>
      <c r="B44" s="51" t="s">
        <v>12</v>
      </c>
      <c r="C44" s="34"/>
      <c r="D44" s="34"/>
      <c r="E44" s="34"/>
      <c r="F44" s="35"/>
      <c r="G44" s="42"/>
      <c r="H44" s="42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40</v>
      </c>
      <c r="B45" s="51" t="s">
        <v>12</v>
      </c>
      <c r="C45" s="34"/>
      <c r="D45" s="34"/>
      <c r="E45" s="34"/>
      <c r="F45" s="35"/>
      <c r="G45" s="36"/>
      <c r="H45" s="36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41</v>
      </c>
      <c r="B46" s="51" t="s">
        <v>12</v>
      </c>
      <c r="C46" s="34"/>
      <c r="D46" s="34"/>
      <c r="E46" s="34"/>
      <c r="F46" s="35"/>
      <c r="G46" s="42"/>
      <c r="H46" s="42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42</v>
      </c>
      <c r="B47" s="51" t="s">
        <v>12</v>
      </c>
      <c r="C47" s="34"/>
      <c r="D47" s="34"/>
      <c r="E47" s="34"/>
      <c r="F47" s="35"/>
      <c r="G47" s="36"/>
      <c r="H47" s="36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43</v>
      </c>
      <c r="B48" s="51" t="s">
        <v>12</v>
      </c>
      <c r="C48" s="34"/>
      <c r="D48" s="34"/>
      <c r="E48" s="34"/>
      <c r="F48" s="35"/>
      <c r="G48" s="42"/>
      <c r="H48" s="42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44</v>
      </c>
      <c r="B49" s="51" t="s">
        <v>12</v>
      </c>
      <c r="C49" s="34"/>
      <c r="D49" s="34"/>
      <c r="E49" s="34"/>
      <c r="F49" s="35"/>
      <c r="G49" s="36"/>
      <c r="H49" s="36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45</v>
      </c>
      <c r="B50" s="51" t="s">
        <v>12</v>
      </c>
      <c r="C50" s="34"/>
      <c r="D50" s="34"/>
      <c r="E50" s="34"/>
      <c r="F50" s="35"/>
      <c r="G50" s="42"/>
      <c r="H50" s="42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46</v>
      </c>
      <c r="B51" s="51" t="s">
        <v>12</v>
      </c>
      <c r="C51" s="34"/>
      <c r="D51" s="34"/>
      <c r="E51" s="34"/>
      <c r="F51" s="35"/>
      <c r="G51" s="36"/>
      <c r="H51" s="36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47</v>
      </c>
      <c r="B52" s="51" t="s">
        <v>12</v>
      </c>
      <c r="C52" s="34"/>
      <c r="D52" s="34"/>
      <c r="E52" s="34"/>
      <c r="F52" s="35"/>
      <c r="G52" s="42"/>
      <c r="H52" s="42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48</v>
      </c>
      <c r="B53" s="51" t="s">
        <v>12</v>
      </c>
      <c r="C53" s="34"/>
      <c r="D53" s="34"/>
      <c r="E53" s="34"/>
      <c r="F53" s="35"/>
      <c r="G53" s="36"/>
      <c r="H53" s="36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49</v>
      </c>
      <c r="B54" s="51" t="s">
        <v>12</v>
      </c>
      <c r="C54" s="34"/>
      <c r="D54" s="34"/>
      <c r="E54" s="34"/>
      <c r="F54" s="35"/>
      <c r="G54" s="42"/>
      <c r="H54" s="42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50</v>
      </c>
      <c r="B55" s="51" t="s">
        <v>12</v>
      </c>
      <c r="C55" s="34"/>
      <c r="D55" s="34"/>
      <c r="E55" s="34"/>
      <c r="F55" s="35"/>
      <c r="G55" s="36"/>
      <c r="H55" s="36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7" spans="1:18" x14ac:dyDescent="0.25">
      <c r="B57" s="33" t="s">
        <v>23</v>
      </c>
    </row>
  </sheetData>
  <protectedRanges>
    <protectedRange sqref="N11:N16 N32:N55" name="Диапазон1_3_1"/>
    <protectedRange sqref="O11:O16 O32:O55" name="Диапазон1_1_1_1"/>
    <protectedRange sqref="P11:P16 P32:P55" name="Диапазон1_2_1_1_1"/>
    <protectedRange sqref="N17:N31" name="Диапазон1_3_1_1"/>
    <protectedRange sqref="O17:O31" name="Диапазон1_1_1_1_1"/>
    <protectedRange sqref="P17:P31" name="Диапазон1_2_1_1_1_1"/>
  </protectedRanges>
  <autoFilter ref="A10:R10">
    <sortState ref="A11:R55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C4:C8 A4:A8 E9 F4:F8 E6:E7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zoomScaleNormal="100" workbookViewId="0">
      <selection activeCell="E13" sqref="E13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50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3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1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1</v>
      </c>
    </row>
    <row r="7" spans="1:21" x14ac:dyDescent="0.25">
      <c r="A7" s="49" t="s">
        <v>5</v>
      </c>
      <c r="B7" s="15"/>
      <c r="C7" s="49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0.66666666666666663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6">
        <f>E9/2</f>
        <v>50</v>
      </c>
      <c r="J9" s="23" t="s">
        <v>13</v>
      </c>
      <c r="K9" s="24">
        <f>MAX(M11:M60)</f>
        <v>71</v>
      </c>
      <c r="L9" s="25" t="str">
        <f>IF(K9*100/E9&gt;=50,"победитель","участник")</f>
        <v>победитель</v>
      </c>
      <c r="P9" s="26">
        <f>R8-45%</f>
        <v>0.21666666666666662</v>
      </c>
      <c r="Q9" s="18" t="s">
        <v>26</v>
      </c>
      <c r="R9" s="27">
        <f>IF((R2*P9)&gt;0,(R2*P9),0)</f>
        <v>0.64999999999999991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</v>
      </c>
      <c r="B11" s="51" t="s">
        <v>12</v>
      </c>
      <c r="C11" s="34" t="s">
        <v>123</v>
      </c>
      <c r="D11" s="34" t="s">
        <v>119</v>
      </c>
      <c r="E11" s="34" t="s">
        <v>126</v>
      </c>
      <c r="F11" s="35"/>
      <c r="G11" s="36"/>
      <c r="H11" s="36"/>
      <c r="I11" s="37"/>
      <c r="J11" s="37" t="s">
        <v>44</v>
      </c>
      <c r="K11" s="38" t="s">
        <v>57</v>
      </c>
      <c r="L11" s="39" t="str">
        <f>'[1]16265 Основы безопасно 10 класс'!A2</f>
        <v>16265/edu023340/10/879w5g9g</v>
      </c>
      <c r="M11" s="40">
        <v>71</v>
      </c>
      <c r="N11" s="31">
        <f t="shared" ref="N11:N42" si="0">IF(M11="","",M11/$E$9)</f>
        <v>0.71</v>
      </c>
      <c r="O11" s="31">
        <f t="shared" ref="O11:O42" si="1">IF(M11="","",M11/$K$9)</f>
        <v>1</v>
      </c>
      <c r="P11" s="41" t="str">
        <f>IF(M11="","",IF($K$9=M11,$L$9,IF(M11&gt;=$H$9,"призер","участник")))</f>
        <v>победитель</v>
      </c>
      <c r="Q11" s="37" t="s">
        <v>58</v>
      </c>
      <c r="R11" s="43" t="s">
        <v>59</v>
      </c>
    </row>
    <row r="12" spans="1:21" s="32" customFormat="1" ht="12.95" customHeight="1" x14ac:dyDescent="0.2">
      <c r="A12" s="28">
        <v>2</v>
      </c>
      <c r="B12" s="51" t="s">
        <v>12</v>
      </c>
      <c r="C12" s="34" t="s">
        <v>133</v>
      </c>
      <c r="D12" s="34" t="s">
        <v>123</v>
      </c>
      <c r="E12" s="34" t="s">
        <v>119</v>
      </c>
      <c r="F12" s="35"/>
      <c r="G12" s="36"/>
      <c r="H12" s="36"/>
      <c r="I12" s="37"/>
      <c r="J12" s="37" t="s">
        <v>44</v>
      </c>
      <c r="K12" s="38" t="s">
        <v>57</v>
      </c>
      <c r="L12" s="39" t="str">
        <f>'[1]16265 Основы безопасно 10 класс'!A3</f>
        <v>16265/edu023340/10/q39g5q96</v>
      </c>
      <c r="M12" s="40">
        <v>63</v>
      </c>
      <c r="N12" s="31">
        <f t="shared" si="0"/>
        <v>0.63</v>
      </c>
      <c r="O12" s="31">
        <f t="shared" si="1"/>
        <v>0.88732394366197187</v>
      </c>
      <c r="P12" s="41" t="str">
        <f t="shared" ref="P12:P59" si="2">IF(M12="","",IF($K$9=M12,$L$9,IF(M12&gt;=$H$9,"призер","участник")))</f>
        <v>призер</v>
      </c>
      <c r="Q12" s="37" t="s">
        <v>58</v>
      </c>
      <c r="R12" s="43" t="s">
        <v>59</v>
      </c>
    </row>
    <row r="13" spans="1:21" x14ac:dyDescent="0.25">
      <c r="A13" s="28">
        <v>3</v>
      </c>
      <c r="B13" s="51" t="s">
        <v>12</v>
      </c>
      <c r="C13" s="34" t="s">
        <v>123</v>
      </c>
      <c r="D13" s="34" t="s">
        <v>133</v>
      </c>
      <c r="E13" s="34" t="s">
        <v>119</v>
      </c>
      <c r="F13" s="44"/>
      <c r="G13" s="36"/>
      <c r="H13" s="36"/>
      <c r="I13" s="45"/>
      <c r="J13" s="45" t="s">
        <v>44</v>
      </c>
      <c r="K13" s="46" t="s">
        <v>57</v>
      </c>
      <c r="L13" s="39" t="str">
        <f>'[1]16265 Основы безопасно 10 класс'!A4</f>
        <v>16265/edu023340/10/qv9r4w95</v>
      </c>
      <c r="M13" s="40">
        <v>40</v>
      </c>
      <c r="N13" s="31">
        <f t="shared" si="0"/>
        <v>0.4</v>
      </c>
      <c r="O13" s="31">
        <f t="shared" si="1"/>
        <v>0.56338028169014087</v>
      </c>
      <c r="P13" s="41" t="str">
        <f t="shared" si="2"/>
        <v>участник</v>
      </c>
      <c r="Q13" s="37" t="s">
        <v>58</v>
      </c>
      <c r="R13" s="43" t="s">
        <v>59</v>
      </c>
    </row>
    <row r="14" spans="1:21" x14ac:dyDescent="0.25">
      <c r="A14" s="28">
        <v>4</v>
      </c>
      <c r="B14" s="51" t="s">
        <v>12</v>
      </c>
      <c r="C14" s="34"/>
      <c r="D14" s="34"/>
      <c r="E14" s="34"/>
      <c r="F14" s="35"/>
      <c r="G14" s="36"/>
      <c r="H14" s="36"/>
      <c r="I14" s="37"/>
      <c r="J14" s="37"/>
      <c r="K14" s="38"/>
      <c r="L14" s="39"/>
      <c r="M14" s="40"/>
      <c r="N14" s="31" t="str">
        <f t="shared" si="0"/>
        <v/>
      </c>
      <c r="O14" s="31" t="str">
        <f t="shared" si="1"/>
        <v/>
      </c>
      <c r="P14" s="41" t="str">
        <f t="shared" si="2"/>
        <v/>
      </c>
      <c r="Q14" s="37"/>
      <c r="R14" s="43"/>
    </row>
    <row r="15" spans="1:21" x14ac:dyDescent="0.25">
      <c r="A15" s="28">
        <v>5</v>
      </c>
      <c r="B15" s="51" t="s">
        <v>12</v>
      </c>
      <c r="C15" s="34"/>
      <c r="D15" s="34"/>
      <c r="E15" s="34"/>
      <c r="F15" s="35"/>
      <c r="G15" s="36"/>
      <c r="H15" s="36"/>
      <c r="I15" s="37"/>
      <c r="J15" s="37"/>
      <c r="K15" s="38"/>
      <c r="L15" s="39"/>
      <c r="M15" s="40"/>
      <c r="N15" s="31" t="str">
        <f t="shared" si="0"/>
        <v/>
      </c>
      <c r="O15" s="31" t="str">
        <f t="shared" si="1"/>
        <v/>
      </c>
      <c r="P15" s="41" t="str">
        <f t="shared" si="2"/>
        <v/>
      </c>
      <c r="Q15" s="37"/>
      <c r="R15" s="43"/>
    </row>
    <row r="16" spans="1:21" x14ac:dyDescent="0.25">
      <c r="A16" s="28">
        <v>6</v>
      </c>
      <c r="B16" s="51" t="s">
        <v>12</v>
      </c>
      <c r="C16" s="34"/>
      <c r="D16" s="34"/>
      <c r="E16" s="34"/>
      <c r="F16" s="35"/>
      <c r="G16" s="36"/>
      <c r="H16" s="36"/>
      <c r="I16" s="37"/>
      <c r="J16" s="37"/>
      <c r="K16" s="38"/>
      <c r="L16" s="39"/>
      <c r="M16" s="40"/>
      <c r="N16" s="31" t="str">
        <f t="shared" si="0"/>
        <v/>
      </c>
      <c r="O16" s="31" t="str">
        <f t="shared" si="1"/>
        <v/>
      </c>
      <c r="P16" s="41" t="str">
        <f t="shared" si="2"/>
        <v/>
      </c>
      <c r="Q16" s="37"/>
      <c r="R16" s="43"/>
    </row>
    <row r="17" spans="1:18" x14ac:dyDescent="0.25">
      <c r="A17" s="28">
        <v>7</v>
      </c>
      <c r="B17" s="51" t="s">
        <v>12</v>
      </c>
      <c r="C17" s="34"/>
      <c r="D17" s="34"/>
      <c r="E17" s="34"/>
      <c r="F17" s="35"/>
      <c r="G17" s="36"/>
      <c r="H17" s="36"/>
      <c r="I17" s="37"/>
      <c r="J17" s="37"/>
      <c r="K17" s="38"/>
      <c r="L17" s="39"/>
      <c r="M17" s="40"/>
      <c r="N17" s="31" t="str">
        <f t="shared" si="0"/>
        <v/>
      </c>
      <c r="O17" s="31" t="str">
        <f t="shared" si="1"/>
        <v/>
      </c>
      <c r="P17" s="41" t="str">
        <f t="shared" si="2"/>
        <v/>
      </c>
      <c r="Q17" s="37"/>
      <c r="R17" s="43"/>
    </row>
    <row r="18" spans="1:18" x14ac:dyDescent="0.25">
      <c r="A18" s="28">
        <v>8</v>
      </c>
      <c r="B18" s="51" t="s">
        <v>12</v>
      </c>
      <c r="C18" s="34"/>
      <c r="D18" s="34"/>
      <c r="E18" s="34"/>
      <c r="F18" s="35"/>
      <c r="G18" s="36"/>
      <c r="H18" s="36"/>
      <c r="I18" s="37"/>
      <c r="J18" s="37"/>
      <c r="K18" s="38"/>
      <c r="L18" s="39"/>
      <c r="M18" s="40"/>
      <c r="N18" s="31" t="str">
        <f t="shared" si="0"/>
        <v/>
      </c>
      <c r="O18" s="31" t="str">
        <f t="shared" si="1"/>
        <v/>
      </c>
      <c r="P18" s="41" t="str">
        <f t="shared" si="2"/>
        <v/>
      </c>
      <c r="Q18" s="37"/>
      <c r="R18" s="43"/>
    </row>
    <row r="19" spans="1:18" x14ac:dyDescent="0.25">
      <c r="A19" s="28">
        <v>9</v>
      </c>
      <c r="B19" s="51" t="s">
        <v>12</v>
      </c>
      <c r="C19" s="34"/>
      <c r="D19" s="34"/>
      <c r="E19" s="34"/>
      <c r="F19" s="35"/>
      <c r="G19" s="36"/>
      <c r="H19" s="36"/>
      <c r="I19" s="37"/>
      <c r="J19" s="37"/>
      <c r="K19" s="38"/>
      <c r="L19" s="39"/>
      <c r="M19" s="40"/>
      <c r="N19" s="31" t="str">
        <f t="shared" si="0"/>
        <v/>
      </c>
      <c r="O19" s="31" t="str">
        <f t="shared" si="1"/>
        <v/>
      </c>
      <c r="P19" s="41" t="str">
        <f t="shared" si="2"/>
        <v/>
      </c>
      <c r="Q19" s="37"/>
      <c r="R19" s="43"/>
    </row>
    <row r="20" spans="1:18" x14ac:dyDescent="0.25">
      <c r="A20" s="28">
        <v>10</v>
      </c>
      <c r="B20" s="51" t="s">
        <v>12</v>
      </c>
      <c r="C20" s="34"/>
      <c r="D20" s="34"/>
      <c r="E20" s="34"/>
      <c r="F20" s="35"/>
      <c r="G20" s="36"/>
      <c r="H20" s="36"/>
      <c r="I20" s="37"/>
      <c r="J20" s="37"/>
      <c r="K20" s="38"/>
      <c r="L20" s="39"/>
      <c r="M20" s="40"/>
      <c r="N20" s="31" t="str">
        <f t="shared" si="0"/>
        <v/>
      </c>
      <c r="O20" s="31" t="str">
        <f t="shared" si="1"/>
        <v/>
      </c>
      <c r="P20" s="41" t="str">
        <f t="shared" si="2"/>
        <v/>
      </c>
      <c r="Q20" s="37"/>
      <c r="R20" s="43"/>
    </row>
    <row r="21" spans="1:18" x14ac:dyDescent="0.25">
      <c r="A21" s="28">
        <v>11</v>
      </c>
      <c r="B21" s="51" t="s">
        <v>12</v>
      </c>
      <c r="C21" s="34"/>
      <c r="D21" s="34"/>
      <c r="E21" s="34"/>
      <c r="F21" s="35"/>
      <c r="G21" s="36"/>
      <c r="H21" s="36"/>
      <c r="I21" s="37"/>
      <c r="J21" s="37"/>
      <c r="K21" s="38"/>
      <c r="L21" s="39"/>
      <c r="M21" s="40"/>
      <c r="N21" s="31" t="str">
        <f t="shared" si="0"/>
        <v/>
      </c>
      <c r="O21" s="31" t="str">
        <f t="shared" si="1"/>
        <v/>
      </c>
      <c r="P21" s="41" t="str">
        <f t="shared" si="2"/>
        <v/>
      </c>
      <c r="Q21" s="37"/>
      <c r="R21" s="43"/>
    </row>
    <row r="22" spans="1:18" x14ac:dyDescent="0.25">
      <c r="A22" s="28">
        <v>12</v>
      </c>
      <c r="B22" s="51" t="s">
        <v>12</v>
      </c>
      <c r="C22" s="34"/>
      <c r="D22" s="34"/>
      <c r="E22" s="34"/>
      <c r="F22" s="35"/>
      <c r="G22" s="36"/>
      <c r="H22" s="36"/>
      <c r="I22" s="37"/>
      <c r="J22" s="37"/>
      <c r="K22" s="38"/>
      <c r="L22" s="39"/>
      <c r="M22" s="40"/>
      <c r="N22" s="31" t="str">
        <f t="shared" si="0"/>
        <v/>
      </c>
      <c r="O22" s="31" t="str">
        <f t="shared" si="1"/>
        <v/>
      </c>
      <c r="P22" s="41" t="str">
        <f t="shared" si="2"/>
        <v/>
      </c>
      <c r="Q22" s="37"/>
      <c r="R22" s="43"/>
    </row>
    <row r="23" spans="1:18" x14ac:dyDescent="0.25">
      <c r="A23" s="28">
        <v>13</v>
      </c>
      <c r="B23" s="51" t="s">
        <v>12</v>
      </c>
      <c r="C23" s="34"/>
      <c r="D23" s="34"/>
      <c r="E23" s="34"/>
      <c r="F23" s="35"/>
      <c r="G23" s="36"/>
      <c r="H23" s="36"/>
      <c r="I23" s="37"/>
      <c r="J23" s="37"/>
      <c r="K23" s="38"/>
      <c r="L23" s="39"/>
      <c r="M23" s="40"/>
      <c r="N23" s="31" t="str">
        <f t="shared" si="0"/>
        <v/>
      </c>
      <c r="O23" s="31" t="str">
        <f t="shared" si="1"/>
        <v/>
      </c>
      <c r="P23" s="41" t="str">
        <f t="shared" si="2"/>
        <v/>
      </c>
      <c r="Q23" s="37"/>
      <c r="R23" s="43"/>
    </row>
    <row r="24" spans="1:18" x14ac:dyDescent="0.25">
      <c r="A24" s="28">
        <v>14</v>
      </c>
      <c r="B24" s="51" t="s">
        <v>12</v>
      </c>
      <c r="C24" s="34"/>
      <c r="D24" s="34"/>
      <c r="E24" s="34"/>
      <c r="F24" s="35"/>
      <c r="G24" s="36"/>
      <c r="H24" s="36"/>
      <c r="I24" s="37"/>
      <c r="J24" s="37"/>
      <c r="K24" s="38"/>
      <c r="L24" s="39"/>
      <c r="M24" s="40"/>
      <c r="N24" s="31" t="str">
        <f t="shared" si="0"/>
        <v/>
      </c>
      <c r="O24" s="31" t="str">
        <f t="shared" si="1"/>
        <v/>
      </c>
      <c r="P24" s="41" t="str">
        <f t="shared" si="2"/>
        <v/>
      </c>
      <c r="Q24" s="37"/>
      <c r="R24" s="43"/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60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>IF(M60="","",IF($K$9=M60,$L$9,IF(M60&gt;=$H$9,"призер","участник")))</f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/>
  <mergeCells count="3">
    <mergeCell ref="A1:R1"/>
    <mergeCell ref="C9:D9"/>
    <mergeCell ref="C2:P2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6" zoomScaleNormal="100" workbookViewId="0">
      <selection activeCell="E24" sqref="E24"/>
    </sheetView>
  </sheetViews>
  <sheetFormatPr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21" ht="32.25" customHeight="1" x14ac:dyDescent="0.25">
      <c r="B2" s="11"/>
      <c r="C2" s="65" t="s">
        <v>51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12" t="s">
        <v>32</v>
      </c>
      <c r="R2" s="13">
        <f>COUNTA(M11:M60)</f>
        <v>14</v>
      </c>
    </row>
    <row r="3" spans="1:21" x14ac:dyDescent="0.25">
      <c r="B3" s="11"/>
      <c r="C3" s="53"/>
      <c r="D3" s="53"/>
      <c r="E3" s="53"/>
      <c r="F3" s="53"/>
      <c r="G3" s="53"/>
      <c r="H3" s="54"/>
      <c r="I3" s="53"/>
      <c r="J3" s="53"/>
      <c r="K3" s="53"/>
      <c r="L3" s="53"/>
      <c r="M3" s="53"/>
      <c r="N3" s="53"/>
      <c r="O3" s="53"/>
      <c r="P3" s="53"/>
      <c r="Q3" s="12"/>
      <c r="R3" s="13"/>
    </row>
    <row r="4" spans="1:21" x14ac:dyDescent="0.25">
      <c r="A4" s="49" t="s">
        <v>0</v>
      </c>
      <c r="B4" s="15"/>
      <c r="C4" s="49" t="s">
        <v>47</v>
      </c>
      <c r="E4" s="16" t="s">
        <v>21</v>
      </c>
      <c r="F4" s="17"/>
      <c r="Q4" s="18" t="s">
        <v>33</v>
      </c>
      <c r="R4" s="19">
        <f>COUNTIF(P11:P60,"победитель")</f>
        <v>1</v>
      </c>
    </row>
    <row r="5" spans="1:21" x14ac:dyDescent="0.25">
      <c r="A5" s="49" t="s">
        <v>37</v>
      </c>
      <c r="B5" s="15"/>
      <c r="C5" s="49" t="s">
        <v>12</v>
      </c>
      <c r="E5" s="16" t="s">
        <v>22</v>
      </c>
      <c r="F5" s="17"/>
      <c r="Q5" s="18" t="s">
        <v>34</v>
      </c>
      <c r="R5" s="13">
        <f>COUNTIF(P11:P60,"призер")</f>
        <v>4</v>
      </c>
    </row>
    <row r="6" spans="1:21" x14ac:dyDescent="0.25">
      <c r="A6" s="49" t="s">
        <v>1</v>
      </c>
      <c r="B6" s="15"/>
      <c r="C6" s="49" t="s">
        <v>41</v>
      </c>
      <c r="E6" s="17"/>
      <c r="F6" s="17"/>
      <c r="Q6" s="18" t="s">
        <v>35</v>
      </c>
      <c r="R6" s="13">
        <f>COUNTIF(P11:P60,"участник")</f>
        <v>9</v>
      </c>
    </row>
    <row r="7" spans="1:21" x14ac:dyDescent="0.25">
      <c r="A7" s="49" t="s">
        <v>5</v>
      </c>
      <c r="B7" s="15"/>
      <c r="C7" s="49">
        <v>11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9" t="s">
        <v>7</v>
      </c>
      <c r="B8" s="15"/>
      <c r="C8" s="50">
        <v>45951</v>
      </c>
      <c r="F8" s="17"/>
      <c r="Q8" s="22" t="s">
        <v>31</v>
      </c>
      <c r="R8" s="21">
        <f>(R4+R5)/R2</f>
        <v>0.35714285714285715</v>
      </c>
    </row>
    <row r="9" spans="1:21" x14ac:dyDescent="0.25">
      <c r="C9" s="66" t="s">
        <v>24</v>
      </c>
      <c r="D9" s="66"/>
      <c r="E9" s="14">
        <v>100</v>
      </c>
      <c r="G9" s="18" t="s">
        <v>43</v>
      </c>
      <c r="H9" s="57">
        <f>E9/2</f>
        <v>50</v>
      </c>
      <c r="J9" s="23" t="s">
        <v>13</v>
      </c>
      <c r="K9" s="24">
        <f>MAX(M11:M60)</f>
        <v>43</v>
      </c>
      <c r="L9" s="25" t="str">
        <f>IF(K9*100/E9&gt;=50,"победитель","участник")</f>
        <v>участник</v>
      </c>
      <c r="P9" s="26">
        <f>R8-45%</f>
        <v>-9.285714285714286E-2</v>
      </c>
      <c r="Q9" s="18" t="s">
        <v>26</v>
      </c>
      <c r="R9" s="27">
        <f>IF((R2*P9)&gt;0,(R2*P9),0)</f>
        <v>0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5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10</v>
      </c>
      <c r="B11" s="51" t="s">
        <v>12</v>
      </c>
      <c r="C11" s="34" t="s">
        <v>134</v>
      </c>
      <c r="D11" s="34" t="s">
        <v>119</v>
      </c>
      <c r="E11" s="34" t="s">
        <v>119</v>
      </c>
      <c r="F11" s="35"/>
      <c r="G11" s="36"/>
      <c r="H11" s="36"/>
      <c r="I11" s="37"/>
      <c r="J11" s="37" t="s">
        <v>44</v>
      </c>
      <c r="K11" s="38" t="s">
        <v>56</v>
      </c>
      <c r="L11" s="39" t="str">
        <f>'[1]16265 Основы безопасно 11 класс'!A11</f>
        <v>16265/edu023340/11/q39v492r</v>
      </c>
      <c r="M11" s="40">
        <v>43</v>
      </c>
      <c r="N11" s="31">
        <f t="shared" ref="N11:N42" si="0">IF(M11="","",M11/$E$9)</f>
        <v>0.43</v>
      </c>
      <c r="O11" s="31">
        <f t="shared" ref="O11:O42" si="1">IF(M11="","",M11/$K$9)</f>
        <v>1</v>
      </c>
      <c r="P11" s="41" t="s">
        <v>84</v>
      </c>
      <c r="Q11" s="37" t="s">
        <v>58</v>
      </c>
      <c r="R11" s="43" t="s">
        <v>59</v>
      </c>
    </row>
    <row r="12" spans="1:21" s="32" customFormat="1" ht="12.95" customHeight="1" x14ac:dyDescent="0.2">
      <c r="A12" s="28">
        <v>6</v>
      </c>
      <c r="B12" s="51" t="s">
        <v>12</v>
      </c>
      <c r="C12" s="34" t="s">
        <v>124</v>
      </c>
      <c r="D12" s="34" t="s">
        <v>131</v>
      </c>
      <c r="E12" s="34" t="s">
        <v>131</v>
      </c>
      <c r="F12" s="35"/>
      <c r="G12" s="36"/>
      <c r="H12" s="36"/>
      <c r="I12" s="37"/>
      <c r="J12" s="37" t="s">
        <v>44</v>
      </c>
      <c r="K12" s="38" t="s">
        <v>56</v>
      </c>
      <c r="L12" s="39" t="str">
        <f>'[1]16265 Основы безопасно 11 класс'!A7</f>
        <v>16265/edu023340/11/58978z36</v>
      </c>
      <c r="M12" s="40">
        <v>40</v>
      </c>
      <c r="N12" s="31">
        <f t="shared" si="0"/>
        <v>0.4</v>
      </c>
      <c r="O12" s="31">
        <f t="shared" si="1"/>
        <v>0.93023255813953487</v>
      </c>
      <c r="P12" s="41" t="s">
        <v>117</v>
      </c>
      <c r="Q12" s="37" t="s">
        <v>58</v>
      </c>
      <c r="R12" s="43" t="s">
        <v>59</v>
      </c>
    </row>
    <row r="13" spans="1:21" x14ac:dyDescent="0.25">
      <c r="A13" s="28">
        <v>7</v>
      </c>
      <c r="B13" s="51" t="s">
        <v>12</v>
      </c>
      <c r="C13" s="34" t="s">
        <v>126</v>
      </c>
      <c r="D13" s="34" t="s">
        <v>132</v>
      </c>
      <c r="E13" s="34" t="s">
        <v>128</v>
      </c>
      <c r="F13" s="35"/>
      <c r="G13" s="36"/>
      <c r="H13" s="36"/>
      <c r="I13" s="37"/>
      <c r="J13" s="37" t="s">
        <v>44</v>
      </c>
      <c r="K13" s="38" t="s">
        <v>56</v>
      </c>
      <c r="L13" s="39" t="str">
        <f>'[1]16265 Основы безопасно 11 класс'!A8</f>
        <v>16265/edu023340/11/879wg9gw</v>
      </c>
      <c r="M13" s="40">
        <v>40</v>
      </c>
      <c r="N13" s="31">
        <f t="shared" si="0"/>
        <v>0.4</v>
      </c>
      <c r="O13" s="31">
        <f t="shared" si="1"/>
        <v>0.93023255813953487</v>
      </c>
      <c r="P13" s="41" t="s">
        <v>117</v>
      </c>
      <c r="Q13" s="37" t="s">
        <v>58</v>
      </c>
      <c r="R13" s="43" t="s">
        <v>59</v>
      </c>
    </row>
    <row r="14" spans="1:21" x14ac:dyDescent="0.25">
      <c r="A14" s="28">
        <v>8</v>
      </c>
      <c r="B14" s="51" t="s">
        <v>12</v>
      </c>
      <c r="C14" s="34" t="s">
        <v>126</v>
      </c>
      <c r="D14" s="34" t="s">
        <v>123</v>
      </c>
      <c r="E14" s="34" t="s">
        <v>142</v>
      </c>
      <c r="F14" s="35"/>
      <c r="G14" s="36"/>
      <c r="H14" s="36"/>
      <c r="I14" s="37"/>
      <c r="J14" s="37" t="s">
        <v>44</v>
      </c>
      <c r="K14" s="38" t="s">
        <v>56</v>
      </c>
      <c r="L14" s="39" t="str">
        <f>'[1]16265 Основы безопасно 11 класс'!A9</f>
        <v>16265/edu023340/11/qg94gqzr</v>
      </c>
      <c r="M14" s="40">
        <v>40</v>
      </c>
      <c r="N14" s="31">
        <f t="shared" si="0"/>
        <v>0.4</v>
      </c>
      <c r="O14" s="31">
        <f t="shared" si="1"/>
        <v>0.93023255813953487</v>
      </c>
      <c r="P14" s="41" t="s">
        <v>117</v>
      </c>
      <c r="Q14" s="37" t="s">
        <v>58</v>
      </c>
      <c r="R14" s="43" t="s">
        <v>59</v>
      </c>
    </row>
    <row r="15" spans="1:21" x14ac:dyDescent="0.25">
      <c r="A15" s="28">
        <v>13</v>
      </c>
      <c r="B15" s="51" t="s">
        <v>12</v>
      </c>
      <c r="C15" s="34" t="s">
        <v>120</v>
      </c>
      <c r="D15" s="34" t="s">
        <v>120</v>
      </c>
      <c r="E15" s="34" t="s">
        <v>119</v>
      </c>
      <c r="F15" s="35"/>
      <c r="G15" s="36"/>
      <c r="H15" s="36"/>
      <c r="I15" s="37"/>
      <c r="J15" s="37" t="s">
        <v>44</v>
      </c>
      <c r="K15" s="38" t="s">
        <v>56</v>
      </c>
      <c r="L15" s="39" t="str">
        <f>'[1]16265 Основы безопасно 11 класс'!A14</f>
        <v>16265/edu023340/11/q39gvqz6</v>
      </c>
      <c r="M15" s="40">
        <v>40</v>
      </c>
      <c r="N15" s="31">
        <f t="shared" si="0"/>
        <v>0.4</v>
      </c>
      <c r="O15" s="31">
        <f t="shared" si="1"/>
        <v>0.93023255813953487</v>
      </c>
      <c r="P15" s="41" t="s">
        <v>117</v>
      </c>
      <c r="Q15" s="37" t="s">
        <v>58</v>
      </c>
      <c r="R15" s="43" t="s">
        <v>59</v>
      </c>
    </row>
    <row r="16" spans="1:21" x14ac:dyDescent="0.25">
      <c r="A16" s="28">
        <v>5</v>
      </c>
      <c r="B16" s="51" t="s">
        <v>12</v>
      </c>
      <c r="C16" s="34" t="s">
        <v>133</v>
      </c>
      <c r="D16" s="34" t="s">
        <v>120</v>
      </c>
      <c r="E16" s="34" t="s">
        <v>130</v>
      </c>
      <c r="F16" s="35"/>
      <c r="G16" s="36"/>
      <c r="H16" s="36"/>
      <c r="I16" s="37"/>
      <c r="J16" s="37" t="s">
        <v>44</v>
      </c>
      <c r="K16" s="38" t="s">
        <v>56</v>
      </c>
      <c r="L16" s="39" t="str">
        <f>'[1]16265 Основы безопасно 11 класс'!A6</f>
        <v>16265/edu023340/11/3693wv9q</v>
      </c>
      <c r="M16" s="40">
        <v>37</v>
      </c>
      <c r="N16" s="31">
        <f t="shared" si="0"/>
        <v>0.37</v>
      </c>
      <c r="O16" s="31">
        <f t="shared" si="1"/>
        <v>0.86046511627906974</v>
      </c>
      <c r="P16" s="41" t="str">
        <f t="shared" ref="P16:P60" si="2">IF(M16="","",IF($K$9=M16,$L$9,IF(M16&gt;=$H$9,"призер","участник")))</f>
        <v>участник</v>
      </c>
      <c r="Q16" s="37" t="s">
        <v>58</v>
      </c>
      <c r="R16" s="43" t="s">
        <v>59</v>
      </c>
    </row>
    <row r="17" spans="1:18" x14ac:dyDescent="0.25">
      <c r="A17" s="28">
        <v>4</v>
      </c>
      <c r="B17" s="51" t="s">
        <v>12</v>
      </c>
      <c r="C17" s="34" t="s">
        <v>141</v>
      </c>
      <c r="D17" s="34" t="s">
        <v>141</v>
      </c>
      <c r="E17" s="34" t="s">
        <v>122</v>
      </c>
      <c r="F17" s="35"/>
      <c r="G17" s="36"/>
      <c r="H17" s="36"/>
      <c r="I17" s="37"/>
      <c r="J17" s="37" t="s">
        <v>44</v>
      </c>
      <c r="K17" s="38" t="s">
        <v>56</v>
      </c>
      <c r="L17" s="39" t="str">
        <f>'[1]16265 Основы безопасно 11 класс'!A5</f>
        <v>16265/edu023340/11/qwz8w692</v>
      </c>
      <c r="M17" s="40">
        <v>28</v>
      </c>
      <c r="N17" s="31">
        <f t="shared" si="0"/>
        <v>0.28000000000000003</v>
      </c>
      <c r="O17" s="31">
        <f t="shared" si="1"/>
        <v>0.65116279069767447</v>
      </c>
      <c r="P17" s="41" t="str">
        <f t="shared" si="2"/>
        <v>участник</v>
      </c>
      <c r="Q17" s="37" t="s">
        <v>58</v>
      </c>
      <c r="R17" s="43" t="s">
        <v>59</v>
      </c>
    </row>
    <row r="18" spans="1:18" x14ac:dyDescent="0.25">
      <c r="A18" s="28">
        <v>11</v>
      </c>
      <c r="B18" s="51" t="s">
        <v>12</v>
      </c>
      <c r="C18" s="34" t="s">
        <v>126</v>
      </c>
      <c r="D18" s="34" t="s">
        <v>119</v>
      </c>
      <c r="E18" s="34" t="s">
        <v>118</v>
      </c>
      <c r="F18" s="35"/>
      <c r="G18" s="36"/>
      <c r="H18" s="36"/>
      <c r="I18" s="37"/>
      <c r="J18" s="37" t="s">
        <v>44</v>
      </c>
      <c r="K18" s="38" t="s">
        <v>56</v>
      </c>
      <c r="L18" s="39" t="str">
        <f>'[1]16265 Основы безопасно 11 класс'!A12</f>
        <v>16265/edu023340/11/qv9rwz56</v>
      </c>
      <c r="M18" s="40">
        <v>27</v>
      </c>
      <c r="N18" s="31">
        <f t="shared" si="0"/>
        <v>0.27</v>
      </c>
      <c r="O18" s="31">
        <f t="shared" si="1"/>
        <v>0.62790697674418605</v>
      </c>
      <c r="P18" s="41" t="str">
        <f t="shared" si="2"/>
        <v>участник</v>
      </c>
      <c r="Q18" s="37" t="s">
        <v>58</v>
      </c>
      <c r="R18" s="43" t="s">
        <v>59</v>
      </c>
    </row>
    <row r="19" spans="1:18" x14ac:dyDescent="0.25">
      <c r="A19" s="28">
        <v>9</v>
      </c>
      <c r="B19" s="51" t="s">
        <v>12</v>
      </c>
      <c r="C19" s="34" t="s">
        <v>127</v>
      </c>
      <c r="D19" s="34" t="s">
        <v>129</v>
      </c>
      <c r="E19" s="34" t="s">
        <v>137</v>
      </c>
      <c r="F19" s="35"/>
      <c r="G19" s="36"/>
      <c r="H19" s="36"/>
      <c r="I19" s="37"/>
      <c r="J19" s="37" t="s">
        <v>44</v>
      </c>
      <c r="K19" s="38" t="s">
        <v>56</v>
      </c>
      <c r="L19" s="39" t="str">
        <f>'[1]16265 Основы безопасно 11 класс'!A10</f>
        <v>16265/edu023340/11/qg94rq9r</v>
      </c>
      <c r="M19" s="40">
        <v>22</v>
      </c>
      <c r="N19" s="31">
        <f t="shared" si="0"/>
        <v>0.22</v>
      </c>
      <c r="O19" s="31">
        <f t="shared" si="1"/>
        <v>0.51162790697674421</v>
      </c>
      <c r="P19" s="41" t="str">
        <f t="shared" si="2"/>
        <v>участник</v>
      </c>
      <c r="Q19" s="37" t="s">
        <v>58</v>
      </c>
      <c r="R19" s="43" t="s">
        <v>59</v>
      </c>
    </row>
    <row r="20" spans="1:18" x14ac:dyDescent="0.25">
      <c r="A20" s="28">
        <v>12</v>
      </c>
      <c r="B20" s="51" t="s">
        <v>12</v>
      </c>
      <c r="C20" s="34" t="s">
        <v>120</v>
      </c>
      <c r="D20" s="34" t="s">
        <v>131</v>
      </c>
      <c r="E20" s="34" t="s">
        <v>118</v>
      </c>
      <c r="F20" s="35"/>
      <c r="G20" s="36"/>
      <c r="H20" s="36"/>
      <c r="I20" s="37"/>
      <c r="J20" s="37" t="s">
        <v>44</v>
      </c>
      <c r="K20" s="38" t="s">
        <v>56</v>
      </c>
      <c r="L20" s="39" t="str">
        <f>'[1]16265 Основы безопасно 11 класс'!A13</f>
        <v>16265/edu023340/11/v695rgz3</v>
      </c>
      <c r="M20" s="40">
        <v>22</v>
      </c>
      <c r="N20" s="31">
        <f t="shared" si="0"/>
        <v>0.22</v>
      </c>
      <c r="O20" s="31">
        <f t="shared" si="1"/>
        <v>0.51162790697674421</v>
      </c>
      <c r="P20" s="41" t="str">
        <f t="shared" si="2"/>
        <v>участник</v>
      </c>
      <c r="Q20" s="37" t="s">
        <v>58</v>
      </c>
      <c r="R20" s="43" t="s">
        <v>59</v>
      </c>
    </row>
    <row r="21" spans="1:18" x14ac:dyDescent="0.25">
      <c r="A21" s="28">
        <v>1</v>
      </c>
      <c r="B21" s="51" t="s">
        <v>12</v>
      </c>
      <c r="C21" s="34" t="s">
        <v>135</v>
      </c>
      <c r="D21" s="34" t="s">
        <v>128</v>
      </c>
      <c r="E21" s="34" t="s">
        <v>128</v>
      </c>
      <c r="F21" s="35"/>
      <c r="G21" s="36"/>
      <c r="H21" s="36"/>
      <c r="I21" s="37"/>
      <c r="J21" s="37" t="s">
        <v>44</v>
      </c>
      <c r="K21" s="38" t="s">
        <v>56</v>
      </c>
      <c r="L21" s="39" t="str">
        <f>'[1]16265 Основы безопасно 11 класс'!A2</f>
        <v>16265/edu023340/11/36zq7zq8</v>
      </c>
      <c r="M21" s="40">
        <v>19</v>
      </c>
      <c r="N21" s="31">
        <f t="shared" si="0"/>
        <v>0.19</v>
      </c>
      <c r="O21" s="31">
        <f t="shared" si="1"/>
        <v>0.44186046511627908</v>
      </c>
      <c r="P21" s="41" t="str">
        <f t="shared" si="2"/>
        <v>участник</v>
      </c>
      <c r="Q21" s="37" t="s">
        <v>58</v>
      </c>
      <c r="R21" s="43" t="s">
        <v>59</v>
      </c>
    </row>
    <row r="22" spans="1:18" x14ac:dyDescent="0.25">
      <c r="A22" s="28">
        <v>2</v>
      </c>
      <c r="B22" s="51" t="s">
        <v>12</v>
      </c>
      <c r="C22" s="34" t="s">
        <v>119</v>
      </c>
      <c r="D22" s="34" t="s">
        <v>120</v>
      </c>
      <c r="E22" s="34" t="s">
        <v>119</v>
      </c>
      <c r="F22" s="35"/>
      <c r="G22" s="36"/>
      <c r="H22" s="36"/>
      <c r="I22" s="37"/>
      <c r="J22" s="37" t="s">
        <v>44</v>
      </c>
      <c r="K22" s="38" t="s">
        <v>56</v>
      </c>
      <c r="L22" s="39" t="str">
        <f>'[1]16265 Основы безопасно 11 класс'!A3</f>
        <v>16265/edu023340/11/3892wzgw</v>
      </c>
      <c r="M22" s="40">
        <v>9</v>
      </c>
      <c r="N22" s="31">
        <f t="shared" si="0"/>
        <v>0.09</v>
      </c>
      <c r="O22" s="31">
        <f t="shared" si="1"/>
        <v>0.20930232558139536</v>
      </c>
      <c r="P22" s="41" t="str">
        <f t="shared" si="2"/>
        <v>участник</v>
      </c>
      <c r="Q22" s="37" t="s">
        <v>58</v>
      </c>
      <c r="R22" s="43" t="s">
        <v>59</v>
      </c>
    </row>
    <row r="23" spans="1:18" x14ac:dyDescent="0.25">
      <c r="A23" s="28">
        <v>14</v>
      </c>
      <c r="B23" s="51" t="s">
        <v>12</v>
      </c>
      <c r="C23" s="34" t="s">
        <v>123</v>
      </c>
      <c r="D23" s="34" t="s">
        <v>125</v>
      </c>
      <c r="E23" s="34" t="s">
        <v>138</v>
      </c>
      <c r="F23" s="35"/>
      <c r="G23" s="36"/>
      <c r="H23" s="36"/>
      <c r="I23" s="37"/>
      <c r="J23" s="37" t="s">
        <v>44</v>
      </c>
      <c r="K23" s="38" t="s">
        <v>56</v>
      </c>
      <c r="L23" s="39" t="str">
        <f>'[1]16265 Основы безопасно 11 класс'!A15</f>
        <v>16265/edu023340/11/5g9633z4</v>
      </c>
      <c r="M23" s="40">
        <v>9</v>
      </c>
      <c r="N23" s="31">
        <f t="shared" si="0"/>
        <v>0.09</v>
      </c>
      <c r="O23" s="31">
        <f t="shared" si="1"/>
        <v>0.20930232558139536</v>
      </c>
      <c r="P23" s="41" t="str">
        <f t="shared" si="2"/>
        <v>участник</v>
      </c>
      <c r="Q23" s="37" t="s">
        <v>58</v>
      </c>
      <c r="R23" s="43" t="s">
        <v>59</v>
      </c>
    </row>
    <row r="24" spans="1:18" x14ac:dyDescent="0.25">
      <c r="A24" s="28">
        <v>3</v>
      </c>
      <c r="B24" s="51" t="s">
        <v>12</v>
      </c>
      <c r="C24" s="34" t="s">
        <v>123</v>
      </c>
      <c r="D24" s="34" t="s">
        <v>128</v>
      </c>
      <c r="E24" s="34" t="s">
        <v>129</v>
      </c>
      <c r="F24" s="44"/>
      <c r="G24" s="36"/>
      <c r="H24" s="36"/>
      <c r="I24" s="45"/>
      <c r="J24" s="45" t="s">
        <v>44</v>
      </c>
      <c r="K24" s="46" t="s">
        <v>56</v>
      </c>
      <c r="L24" s="39" t="str">
        <f>'[1]16265 Основы безопасно 11 класс'!A4</f>
        <v>16265/edu023340/11/5g96g3z4</v>
      </c>
      <c r="M24" s="40">
        <v>6</v>
      </c>
      <c r="N24" s="31">
        <f t="shared" si="0"/>
        <v>0.06</v>
      </c>
      <c r="O24" s="31">
        <f t="shared" si="1"/>
        <v>0.13953488372093023</v>
      </c>
      <c r="P24" s="41" t="str">
        <f t="shared" si="2"/>
        <v>участник</v>
      </c>
      <c r="Q24" s="37" t="s">
        <v>58</v>
      </c>
      <c r="R24" s="43" t="s">
        <v>59</v>
      </c>
    </row>
    <row r="25" spans="1:18" x14ac:dyDescent="0.25">
      <c r="A25" s="28">
        <v>15</v>
      </c>
      <c r="B25" s="51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si="0"/>
        <v/>
      </c>
      <c r="O25" s="31" t="str">
        <f t="shared" si="1"/>
        <v/>
      </c>
      <c r="P25" s="41" t="str">
        <f t="shared" si="2"/>
        <v/>
      </c>
      <c r="Q25" s="37"/>
      <c r="R25" s="43"/>
    </row>
    <row r="26" spans="1:18" x14ac:dyDescent="0.25">
      <c r="A26" s="28">
        <v>16</v>
      </c>
      <c r="B26" s="51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51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51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51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51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51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51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51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51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51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51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51" t="s">
        <v>12</v>
      </c>
      <c r="C37" s="47"/>
      <c r="D37" s="47"/>
      <c r="E37" s="47"/>
      <c r="F37" s="48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51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51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51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51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51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51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ref="N43:N74" si="3">IF(M43="","",M43/$E$9)</f>
        <v/>
      </c>
      <c r="O43" s="31" t="str">
        <f t="shared" ref="O43:O60" si="4">IF(M43="","",M43/$K$9)</f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51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3"/>
        <v/>
      </c>
      <c r="O44" s="31" t="str">
        <f t="shared" si="4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51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3"/>
        <v/>
      </c>
      <c r="O45" s="31" t="str">
        <f t="shared" si="4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51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3"/>
        <v/>
      </c>
      <c r="O46" s="31" t="str">
        <f t="shared" si="4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51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3"/>
        <v/>
      </c>
      <c r="O47" s="31" t="str">
        <f t="shared" si="4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51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3"/>
        <v/>
      </c>
      <c r="O48" s="31" t="str">
        <f t="shared" si="4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51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3"/>
        <v/>
      </c>
      <c r="O49" s="31" t="str">
        <f t="shared" si="4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51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3"/>
        <v/>
      </c>
      <c r="O50" s="31" t="str">
        <f t="shared" si="4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51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3"/>
        <v/>
      </c>
      <c r="O51" s="31" t="str">
        <f t="shared" si="4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51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3"/>
        <v/>
      </c>
      <c r="O52" s="31" t="str">
        <f t="shared" si="4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51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3"/>
        <v/>
      </c>
      <c r="O53" s="31" t="str">
        <f t="shared" si="4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51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3"/>
        <v/>
      </c>
      <c r="O54" s="31" t="str">
        <f t="shared" si="4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51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3"/>
        <v/>
      </c>
      <c r="O55" s="31" t="str">
        <f t="shared" si="4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51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3"/>
        <v/>
      </c>
      <c r="O56" s="31" t="str">
        <f t="shared" si="4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51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3"/>
        <v/>
      </c>
      <c r="O57" s="31" t="str">
        <f t="shared" si="4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51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3"/>
        <v/>
      </c>
      <c r="O58" s="31" t="str">
        <f t="shared" si="4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51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3"/>
        <v/>
      </c>
      <c r="O59" s="31" t="str">
        <f t="shared" si="4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51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3"/>
        <v/>
      </c>
      <c r="O60" s="31" t="str">
        <f t="shared" si="4"/>
        <v/>
      </c>
      <c r="P60" s="41" t="str">
        <f t="shared" si="2"/>
        <v/>
      </c>
      <c r="Q60" s="37"/>
      <c r="R60" s="43"/>
    </row>
    <row r="62" spans="1:18" x14ac:dyDescent="0.25">
      <c r="B62" s="33" t="s">
        <v>23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2025-09-10T05:49:18Z</cp:lastPrinted>
  <dcterms:created xsi:type="dcterms:W3CDTF">2007-11-07T20:16:05Z</dcterms:created>
  <dcterms:modified xsi:type="dcterms:W3CDTF">2025-10-29T12:06:11Z</dcterms:modified>
</cp:coreProperties>
</file>